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pe Stewart\Documents\Hope's Documents\Four Rivers\Four Rivers PIG Grid\"/>
    </mc:Choice>
  </mc:AlternateContent>
  <xr:revisionPtr revIDLastSave="0" documentId="13_ncr:1_{61D1AEBE-4ECD-4EAB-946A-38BE8FC6224F}" xr6:coauthVersionLast="47" xr6:coauthVersionMax="47" xr10:uidLastSave="{00000000-0000-0000-0000-000000000000}"/>
  <bookViews>
    <workbookView xWindow="-110" yWindow="-110" windowWidth="19420" windowHeight="10420" tabRatio="755" firstSheet="2" activeTab="2" xr2:uid="{00000000-000D-0000-FFFF-FFFF00000000}"/>
  </bookViews>
  <sheets>
    <sheet name="FY02-05 MHAA" sheetId="9" state="hidden" r:id="rId1"/>
    <sheet name="FY06-09 MHAA" sheetId="10" state="hidden" r:id="rId2"/>
    <sheet name="Summary" sheetId="2" r:id="rId3"/>
    <sheet name="Minigrants" sheetId="15" r:id="rId4"/>
    <sheet name="MHAAgrants" sheetId="14" r:id="rId5"/>
    <sheet name="MHAA-details" sheetId="13" r:id="rId6"/>
    <sheet name="Minigrant-details" sheetId="8" r:id="rId7"/>
    <sheet name="FY19 Mini-grants" sheetId="17" r:id="rId8"/>
    <sheet name="FY20 Mini-grants" sheetId="18" r:id="rId9"/>
    <sheet name="FY21 Mini-grants" sheetId="19" r:id="rId10"/>
    <sheet name="FY22 Mini-grants" sheetId="20" r:id="rId11"/>
  </sheets>
  <definedNames>
    <definedName name="_xlnm.Print_Titles" localSheetId="2">Summary!$1:$1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2" l="1"/>
  <c r="J71" i="2"/>
  <c r="I71" i="2"/>
  <c r="H71" i="2"/>
  <c r="F71" i="2"/>
  <c r="L51" i="2"/>
  <c r="K51" i="2"/>
  <c r="B51" i="2"/>
  <c r="C51" i="2"/>
  <c r="C49" i="2"/>
  <c r="D51" i="2"/>
  <c r="D49" i="2"/>
  <c r="E51" i="2"/>
  <c r="E49" i="2"/>
  <c r="G51" i="2"/>
  <c r="G49" i="2"/>
  <c r="F51" i="2"/>
  <c r="F49" i="2"/>
  <c r="L72" i="2"/>
  <c r="K72" i="2"/>
  <c r="J72" i="2"/>
  <c r="I72" i="2"/>
  <c r="H72" i="2"/>
  <c r="G72" i="2"/>
  <c r="F72" i="2"/>
  <c r="E72" i="2"/>
  <c r="D72" i="2"/>
  <c r="C72" i="2"/>
  <c r="B72" i="2"/>
  <c r="L39" i="2"/>
  <c r="K39" i="2"/>
  <c r="B39" i="2"/>
  <c r="C39" i="2"/>
  <c r="C35" i="2"/>
  <c r="D39" i="2"/>
  <c r="D35" i="2"/>
  <c r="E39" i="2"/>
  <c r="E35" i="2"/>
  <c r="F39" i="2"/>
  <c r="F35" i="2"/>
  <c r="G35" i="2"/>
  <c r="C68" i="2"/>
  <c r="D68" i="2"/>
  <c r="D65" i="2"/>
  <c r="E68" i="2"/>
  <c r="E65" i="2"/>
  <c r="G68" i="2"/>
  <c r="G65" i="2"/>
  <c r="F68" i="2"/>
  <c r="F65" i="2"/>
  <c r="AN5" i="14"/>
  <c r="AN8" i="14"/>
  <c r="AN11" i="14"/>
  <c r="AN14" i="14"/>
  <c r="AN17" i="14"/>
  <c r="AN20" i="14"/>
  <c r="AN23" i="14"/>
  <c r="AN26" i="14"/>
  <c r="AN29" i="14"/>
  <c r="AN32" i="14"/>
  <c r="AN35" i="14"/>
  <c r="AN38" i="14"/>
  <c r="AN41" i="14"/>
  <c r="G39" i="2" s="1"/>
  <c r="AN44" i="14"/>
  <c r="AN47" i="14"/>
  <c r="AN50" i="14"/>
  <c r="AN53" i="14"/>
  <c r="AN56" i="14"/>
  <c r="AN59" i="14"/>
  <c r="AN62" i="14"/>
  <c r="AN65" i="14"/>
  <c r="AN68" i="14"/>
  <c r="AN71" i="14"/>
  <c r="AN74" i="14"/>
  <c r="AN77" i="14"/>
  <c r="AN80" i="14"/>
  <c r="AN2" i="14"/>
  <c r="AM17" i="14"/>
  <c r="AM20" i="14"/>
  <c r="AM23" i="14"/>
  <c r="AM26" i="14"/>
  <c r="AM29" i="14"/>
  <c r="AM32" i="14"/>
  <c r="AM35" i="14"/>
  <c r="AM38" i="14"/>
  <c r="AM41" i="14"/>
  <c r="AM44" i="14"/>
  <c r="AM47" i="14"/>
  <c r="AM50" i="14"/>
  <c r="AM53" i="14"/>
  <c r="AM56" i="14"/>
  <c r="AM59" i="14"/>
  <c r="AM62" i="14"/>
  <c r="AM65" i="14"/>
  <c r="AM68" i="14"/>
  <c r="AM71" i="14"/>
  <c r="AM74" i="14"/>
  <c r="AM77" i="14"/>
  <c r="AM80" i="14"/>
  <c r="AM5" i="14"/>
  <c r="AM8" i="14"/>
  <c r="AM11" i="14"/>
  <c r="AM14" i="14"/>
  <c r="AM2" i="14"/>
  <c r="H11" i="20"/>
  <c r="G11" i="20"/>
  <c r="F11" i="20"/>
  <c r="J28" i="2"/>
  <c r="J27" i="2"/>
  <c r="I28" i="2"/>
  <c r="I27" i="2"/>
  <c r="H28" i="2"/>
  <c r="H29" i="2"/>
  <c r="X5" i="15"/>
  <c r="X8" i="15"/>
  <c r="X11" i="15"/>
  <c r="X14" i="15"/>
  <c r="X17" i="15"/>
  <c r="X20" i="15"/>
  <c r="X23" i="15"/>
  <c r="X26" i="15"/>
  <c r="X29" i="15"/>
  <c r="X32" i="15"/>
  <c r="X35" i="15"/>
  <c r="X38" i="15"/>
  <c r="X41" i="15"/>
  <c r="X44" i="15"/>
  <c r="X47" i="15"/>
  <c r="X50" i="15"/>
  <c r="X53" i="15"/>
  <c r="X56" i="15"/>
  <c r="X59" i="15"/>
  <c r="X62" i="15"/>
  <c r="X65" i="15"/>
  <c r="X68" i="15"/>
  <c r="X71" i="15"/>
  <c r="X74" i="15"/>
  <c r="X77" i="15"/>
  <c r="X80" i="15"/>
  <c r="X83" i="15"/>
  <c r="X86" i="15"/>
  <c r="X89" i="15"/>
  <c r="X92" i="15"/>
  <c r="X95" i="15"/>
  <c r="X98" i="15"/>
  <c r="X101" i="15"/>
  <c r="X104" i="15"/>
  <c r="X107" i="15"/>
  <c r="X110" i="15"/>
  <c r="X113" i="15"/>
  <c r="X116" i="15"/>
  <c r="X119" i="15"/>
  <c r="X122" i="15"/>
  <c r="X125" i="15"/>
  <c r="X128" i="15"/>
  <c r="X131" i="15"/>
  <c r="X134" i="15"/>
  <c r="X137" i="15"/>
  <c r="X140" i="15"/>
  <c r="X143" i="15"/>
  <c r="X146" i="15"/>
  <c r="X149" i="15"/>
  <c r="X152" i="15"/>
  <c r="X155" i="15"/>
  <c r="X158" i="15"/>
  <c r="X161" i="15"/>
  <c r="X164" i="15"/>
  <c r="X167" i="15"/>
  <c r="X170" i="15"/>
  <c r="X173" i="15"/>
  <c r="X176" i="15"/>
  <c r="X179" i="15"/>
  <c r="W5" i="15"/>
  <c r="W8" i="15"/>
  <c r="W11" i="15"/>
  <c r="W14" i="15"/>
  <c r="W17" i="15"/>
  <c r="W20" i="15"/>
  <c r="W23" i="15"/>
  <c r="W26" i="15"/>
  <c r="W29" i="15"/>
  <c r="W32" i="15"/>
  <c r="W35" i="15"/>
  <c r="W38" i="15"/>
  <c r="W41" i="15"/>
  <c r="W44" i="15"/>
  <c r="W47" i="15"/>
  <c r="W50" i="15"/>
  <c r="W53" i="15"/>
  <c r="W56" i="15"/>
  <c r="W59" i="15"/>
  <c r="W62" i="15"/>
  <c r="W65" i="15"/>
  <c r="W68" i="15"/>
  <c r="W71" i="15"/>
  <c r="W74" i="15"/>
  <c r="W77" i="15"/>
  <c r="W80" i="15"/>
  <c r="W83" i="15"/>
  <c r="W86" i="15"/>
  <c r="W89" i="15"/>
  <c r="W92" i="15"/>
  <c r="W95" i="15"/>
  <c r="W98" i="15"/>
  <c r="W101" i="15"/>
  <c r="W104" i="15"/>
  <c r="W107" i="15"/>
  <c r="W110" i="15"/>
  <c r="W113" i="15"/>
  <c r="W116" i="15"/>
  <c r="W119" i="15"/>
  <c r="W122" i="15"/>
  <c r="W125" i="15"/>
  <c r="W128" i="15"/>
  <c r="W131" i="15"/>
  <c r="W134" i="15"/>
  <c r="W137" i="15"/>
  <c r="W140" i="15"/>
  <c r="W143" i="15"/>
  <c r="W146" i="15"/>
  <c r="W149" i="15"/>
  <c r="W152" i="15"/>
  <c r="W155" i="15"/>
  <c r="W158" i="15"/>
  <c r="W161" i="15"/>
  <c r="W164" i="15"/>
  <c r="W167" i="15"/>
  <c r="W170" i="15"/>
  <c r="W173" i="15"/>
  <c r="W176" i="15"/>
  <c r="W179" i="15"/>
  <c r="X2" i="15"/>
  <c r="W2" i="15"/>
  <c r="E7" i="2" l="1"/>
  <c r="G3" i="2"/>
  <c r="L3" i="2" s="1"/>
  <c r="G4" i="2"/>
  <c r="L4" i="2" s="1"/>
  <c r="G7" i="2"/>
  <c r="G9" i="2"/>
  <c r="G71" i="2" s="1"/>
  <c r="G12" i="2"/>
  <c r="L12" i="2" s="1"/>
  <c r="G15" i="2"/>
  <c r="G21" i="2"/>
  <c r="G28" i="2"/>
  <c r="L28" i="2" s="1"/>
  <c r="G30" i="2"/>
  <c r="G32" i="2"/>
  <c r="L35" i="2"/>
  <c r="G41" i="2"/>
  <c r="G42" i="2"/>
  <c r="G43" i="2"/>
  <c r="G44" i="2"/>
  <c r="G46" i="2"/>
  <c r="G52" i="2"/>
  <c r="G55" i="2"/>
  <c r="G58" i="2"/>
  <c r="L58" i="2" s="1"/>
  <c r="G62" i="2"/>
  <c r="F9" i="2"/>
  <c r="F12" i="2"/>
  <c r="K12" i="2" s="1"/>
  <c r="F15" i="2"/>
  <c r="F21" i="2"/>
  <c r="F25" i="2"/>
  <c r="F28" i="2"/>
  <c r="K28" i="2" s="1"/>
  <c r="F30" i="2"/>
  <c r="F32" i="2"/>
  <c r="K35" i="2"/>
  <c r="F42" i="2"/>
  <c r="F43" i="2"/>
  <c r="F44" i="2"/>
  <c r="F52" i="2"/>
  <c r="F55" i="2"/>
  <c r="F58" i="2"/>
  <c r="K58" i="2" s="1"/>
  <c r="F62" i="2"/>
  <c r="F3" i="2"/>
  <c r="K3" i="2" s="1"/>
  <c r="F4" i="2"/>
  <c r="K4" i="2" s="1"/>
  <c r="F7" i="2"/>
  <c r="G2" i="2"/>
  <c r="L2" i="2" s="1"/>
  <c r="J15" i="2"/>
  <c r="J21" i="2"/>
  <c r="J41" i="2"/>
  <c r="J42" i="2"/>
  <c r="J46" i="2"/>
  <c r="J52" i="2"/>
  <c r="J62" i="2"/>
  <c r="J65" i="2"/>
  <c r="J22" i="2"/>
  <c r="L22" i="2" s="1"/>
  <c r="J16" i="2"/>
  <c r="L16" i="2" s="1"/>
  <c r="J7" i="2"/>
  <c r="J14" i="2"/>
  <c r="L14" i="2" s="1"/>
  <c r="J17" i="2"/>
  <c r="L17" i="2" s="1"/>
  <c r="J23" i="2"/>
  <c r="L23" i="2" s="1"/>
  <c r="J29" i="2"/>
  <c r="L29" i="2" s="1"/>
  <c r="J34" i="2"/>
  <c r="L34" i="2" s="1"/>
  <c r="J36" i="2"/>
  <c r="L36" i="2" s="1"/>
  <c r="J38" i="2"/>
  <c r="L38" i="2" s="1"/>
  <c r="J47" i="2"/>
  <c r="L47" i="2" s="1"/>
  <c r="J53" i="2"/>
  <c r="L53" i="2" s="1"/>
  <c r="J57" i="2"/>
  <c r="L57" i="2" s="1"/>
  <c r="J59" i="2"/>
  <c r="L59" i="2" s="1"/>
  <c r="J64" i="2"/>
  <c r="L64" i="2" s="1"/>
  <c r="J67" i="2"/>
  <c r="L67" i="2" s="1"/>
  <c r="I15" i="2"/>
  <c r="I21" i="2"/>
  <c r="F41" i="2"/>
  <c r="I41" i="2"/>
  <c r="I42" i="2"/>
  <c r="F46" i="2"/>
  <c r="I46" i="2"/>
  <c r="I52" i="2"/>
  <c r="I62" i="2"/>
  <c r="I65" i="2"/>
  <c r="I22" i="2"/>
  <c r="K22" i="2" s="1"/>
  <c r="I16" i="2"/>
  <c r="K16" i="2" s="1"/>
  <c r="I7" i="2"/>
  <c r="I14" i="2"/>
  <c r="K14" i="2" s="1"/>
  <c r="I17" i="2"/>
  <c r="K17" i="2" s="1"/>
  <c r="I23" i="2"/>
  <c r="K23" i="2" s="1"/>
  <c r="I29" i="2"/>
  <c r="K29" i="2" s="1"/>
  <c r="I34" i="2"/>
  <c r="K34" i="2" s="1"/>
  <c r="I36" i="2"/>
  <c r="K36" i="2" s="1"/>
  <c r="I38" i="2"/>
  <c r="K38" i="2" s="1"/>
  <c r="I47" i="2"/>
  <c r="K47" i="2" s="1"/>
  <c r="I53" i="2"/>
  <c r="K53" i="2" s="1"/>
  <c r="I57" i="2"/>
  <c r="K57" i="2" s="1"/>
  <c r="I59" i="2"/>
  <c r="K59" i="2" s="1"/>
  <c r="I64" i="2"/>
  <c r="K64" i="2" s="1"/>
  <c r="I67" i="2"/>
  <c r="K67" i="2" s="1"/>
  <c r="H16" i="2"/>
  <c r="B16" i="2" s="1"/>
  <c r="H7" i="2"/>
  <c r="H14" i="2"/>
  <c r="B14" i="2" s="1"/>
  <c r="H15" i="2"/>
  <c r="H17" i="2"/>
  <c r="B17" i="2" s="1"/>
  <c r="H21" i="2"/>
  <c r="H22" i="2"/>
  <c r="B22" i="2" s="1"/>
  <c r="H23" i="2"/>
  <c r="B23" i="2" s="1"/>
  <c r="B29" i="2"/>
  <c r="H34" i="2"/>
  <c r="B34" i="2" s="1"/>
  <c r="H36" i="2"/>
  <c r="B36" i="2" s="1"/>
  <c r="H38" i="2"/>
  <c r="B38" i="2" s="1"/>
  <c r="H41" i="2"/>
  <c r="H42" i="2"/>
  <c r="H46" i="2"/>
  <c r="H47" i="2"/>
  <c r="B47" i="2" s="1"/>
  <c r="H52" i="2"/>
  <c r="H53" i="2"/>
  <c r="B53" i="2" s="1"/>
  <c r="H57" i="2"/>
  <c r="B57" i="2" s="1"/>
  <c r="H59" i="2"/>
  <c r="B59" i="2" s="1"/>
  <c r="H62" i="2"/>
  <c r="H64" i="2"/>
  <c r="B64" i="2" s="1"/>
  <c r="H65" i="2"/>
  <c r="H67" i="2"/>
  <c r="B67" i="2" s="1"/>
  <c r="D12" i="2"/>
  <c r="E12" i="2"/>
  <c r="D15" i="2"/>
  <c r="E15" i="2"/>
  <c r="D21" i="2"/>
  <c r="E21" i="2"/>
  <c r="D28" i="2"/>
  <c r="C28" i="2" s="1"/>
  <c r="B28" i="2" s="1"/>
  <c r="D41" i="2"/>
  <c r="E41" i="2"/>
  <c r="D42" i="2"/>
  <c r="E42" i="2"/>
  <c r="D46" i="2"/>
  <c r="E46" i="2"/>
  <c r="E52" i="2"/>
  <c r="C52" i="2" s="1"/>
  <c r="D62" i="2"/>
  <c r="E62" i="2"/>
  <c r="G25" i="2"/>
  <c r="D30" i="2"/>
  <c r="D25" i="2"/>
  <c r="E25" i="2"/>
  <c r="E9" i="2"/>
  <c r="E71" i="2" s="1"/>
  <c r="D9" i="2"/>
  <c r="D71" i="2" s="1"/>
  <c r="H9" i="2"/>
  <c r="D2" i="2"/>
  <c r="E2" i="2"/>
  <c r="D3" i="2"/>
  <c r="E3" i="2"/>
  <c r="D4" i="2"/>
  <c r="E4" i="2"/>
  <c r="H25" i="2"/>
  <c r="E30" i="2"/>
  <c r="H30" i="2"/>
  <c r="D32" i="2"/>
  <c r="E32" i="2"/>
  <c r="H32" i="2"/>
  <c r="D43" i="2"/>
  <c r="E43" i="2"/>
  <c r="H43" i="2"/>
  <c r="D44" i="2"/>
  <c r="E44" i="2"/>
  <c r="H44" i="2"/>
  <c r="H49" i="2"/>
  <c r="D55" i="2"/>
  <c r="E55" i="2"/>
  <c r="H55" i="2"/>
  <c r="D58" i="2"/>
  <c r="E58" i="2"/>
  <c r="H5" i="2"/>
  <c r="B5" i="2" s="1"/>
  <c r="H6" i="2"/>
  <c r="B6" i="2" s="1"/>
  <c r="H8" i="2"/>
  <c r="B8" i="2" s="1"/>
  <c r="H10" i="2"/>
  <c r="B10" i="2" s="1"/>
  <c r="H11" i="2"/>
  <c r="B11" i="2" s="1"/>
  <c r="H13" i="2"/>
  <c r="B13" i="2"/>
  <c r="H18" i="2"/>
  <c r="B18" i="2" s="1"/>
  <c r="H19" i="2"/>
  <c r="B19" i="2" s="1"/>
  <c r="H20" i="2"/>
  <c r="B20" i="2" s="1"/>
  <c r="H24" i="2"/>
  <c r="B24" i="2" s="1"/>
  <c r="H26" i="2"/>
  <c r="B26" i="2" s="1"/>
  <c r="H27" i="2"/>
  <c r="B27" i="2" s="1"/>
  <c r="H31" i="2"/>
  <c r="B31" i="2" s="1"/>
  <c r="H33" i="2"/>
  <c r="B33" i="2" s="1"/>
  <c r="H37" i="2"/>
  <c r="B37" i="2" s="1"/>
  <c r="H40" i="2"/>
  <c r="B40" i="2" s="1"/>
  <c r="H45" i="2"/>
  <c r="B45" i="2" s="1"/>
  <c r="H48" i="2"/>
  <c r="B48" i="2" s="1"/>
  <c r="H50" i="2"/>
  <c r="B50" i="2" s="1"/>
  <c r="H54" i="2"/>
  <c r="B54" i="2"/>
  <c r="H56" i="2"/>
  <c r="B56" i="2" s="1"/>
  <c r="H60" i="2"/>
  <c r="B60" i="2" s="1"/>
  <c r="H61" i="2"/>
  <c r="B61" i="2" s="1"/>
  <c r="H66" i="2"/>
  <c r="B66" i="2" s="1"/>
  <c r="H68" i="2"/>
  <c r="B68" i="2" s="1"/>
  <c r="H69" i="2"/>
  <c r="B69" i="2" s="1"/>
  <c r="J9" i="2"/>
  <c r="J25" i="2"/>
  <c r="J30" i="2"/>
  <c r="J32" i="2"/>
  <c r="J43" i="2"/>
  <c r="J44" i="2"/>
  <c r="J49" i="2"/>
  <c r="J55" i="2"/>
  <c r="J5" i="2"/>
  <c r="J6" i="2"/>
  <c r="J8" i="2"/>
  <c r="L8" i="2" s="1"/>
  <c r="J10" i="2"/>
  <c r="J11" i="2"/>
  <c r="L11" i="2" s="1"/>
  <c r="J13" i="2"/>
  <c r="L13" i="2" s="1"/>
  <c r="J18" i="2"/>
  <c r="L18" i="2" s="1"/>
  <c r="J19" i="2"/>
  <c r="L19" i="2" s="1"/>
  <c r="J20" i="2"/>
  <c r="L20" i="2" s="1"/>
  <c r="J24" i="2"/>
  <c r="L24" i="2" s="1"/>
  <c r="J26" i="2"/>
  <c r="L26" i="2" s="1"/>
  <c r="L27" i="2"/>
  <c r="J31" i="2"/>
  <c r="L31" i="2" s="1"/>
  <c r="J33" i="2"/>
  <c r="L33" i="2" s="1"/>
  <c r="J37" i="2"/>
  <c r="L37" i="2" s="1"/>
  <c r="J40" i="2"/>
  <c r="L40" i="2" s="1"/>
  <c r="J45" i="2"/>
  <c r="L45" i="2" s="1"/>
  <c r="J48" i="2"/>
  <c r="L48" i="2" s="1"/>
  <c r="J50" i="2"/>
  <c r="L50" i="2" s="1"/>
  <c r="J54" i="2"/>
  <c r="L54" i="2" s="1"/>
  <c r="J56" i="2"/>
  <c r="L56" i="2" s="1"/>
  <c r="J60" i="2"/>
  <c r="L60" i="2" s="1"/>
  <c r="J61" i="2"/>
  <c r="L61" i="2" s="1"/>
  <c r="J63" i="2"/>
  <c r="L63" i="2" s="1"/>
  <c r="J66" i="2"/>
  <c r="L66" i="2" s="1"/>
  <c r="J68" i="2"/>
  <c r="L68" i="2" s="1"/>
  <c r="J69" i="2"/>
  <c r="L69" i="2" s="1"/>
  <c r="I9" i="2"/>
  <c r="F2" i="2"/>
  <c r="K2" i="2" s="1"/>
  <c r="I25" i="2"/>
  <c r="I30" i="2"/>
  <c r="I32" i="2"/>
  <c r="I43" i="2"/>
  <c r="I44" i="2"/>
  <c r="I49" i="2"/>
  <c r="I55" i="2"/>
  <c r="I5" i="2"/>
  <c r="I6" i="2"/>
  <c r="I8" i="2"/>
  <c r="K8" i="2" s="1"/>
  <c r="I10" i="2"/>
  <c r="K10" i="2" s="1"/>
  <c r="I11" i="2"/>
  <c r="K11" i="2" s="1"/>
  <c r="I13" i="2"/>
  <c r="K13" i="2" s="1"/>
  <c r="I18" i="2"/>
  <c r="K18" i="2" s="1"/>
  <c r="I19" i="2"/>
  <c r="K19" i="2" s="1"/>
  <c r="I20" i="2"/>
  <c r="K20" i="2" s="1"/>
  <c r="I24" i="2"/>
  <c r="K24" i="2" s="1"/>
  <c r="I26" i="2"/>
  <c r="K26" i="2" s="1"/>
  <c r="K27" i="2"/>
  <c r="I31" i="2"/>
  <c r="K31" i="2" s="1"/>
  <c r="I33" i="2"/>
  <c r="K33" i="2" s="1"/>
  <c r="I37" i="2"/>
  <c r="K37" i="2" s="1"/>
  <c r="I40" i="2"/>
  <c r="K40" i="2" s="1"/>
  <c r="I45" i="2"/>
  <c r="K45" i="2" s="1"/>
  <c r="I48" i="2"/>
  <c r="K48" i="2" s="1"/>
  <c r="I50" i="2"/>
  <c r="K50" i="2" s="1"/>
  <c r="I54" i="2"/>
  <c r="K54" i="2" s="1"/>
  <c r="I56" i="2"/>
  <c r="K56" i="2" s="1"/>
  <c r="I60" i="2"/>
  <c r="K60" i="2" s="1"/>
  <c r="I61" i="2"/>
  <c r="K61" i="2" s="1"/>
  <c r="I63" i="2"/>
  <c r="K63" i="2" s="1"/>
  <c r="I66" i="2"/>
  <c r="K66" i="2" s="1"/>
  <c r="I68" i="2"/>
  <c r="K68" i="2" s="1"/>
  <c r="I69" i="2"/>
  <c r="K69" i="2" s="1"/>
  <c r="H63" i="2"/>
  <c r="I3" i="19"/>
  <c r="I4" i="19"/>
  <c r="I5" i="19"/>
  <c r="I6" i="19"/>
  <c r="I7" i="19"/>
  <c r="I8" i="19"/>
  <c r="I9" i="19"/>
  <c r="I10" i="19"/>
  <c r="I11" i="19"/>
  <c r="I12" i="19"/>
  <c r="I13" i="19"/>
  <c r="H13" i="19"/>
  <c r="G13" i="19"/>
  <c r="F13" i="19"/>
  <c r="H2" i="18"/>
  <c r="H3" i="18"/>
  <c r="H4" i="18"/>
  <c r="H5" i="18"/>
  <c r="H6" i="18"/>
  <c r="H7" i="18"/>
  <c r="H8" i="18"/>
  <c r="H9" i="18"/>
  <c r="H10" i="18"/>
  <c r="G10" i="18"/>
  <c r="F10" i="18"/>
  <c r="E10" i="18"/>
  <c r="D10" i="18"/>
  <c r="H2" i="17"/>
  <c r="H3" i="17"/>
  <c r="H4" i="17"/>
  <c r="H5" i="17"/>
  <c r="H6" i="17"/>
  <c r="H7" i="17"/>
  <c r="H8" i="17"/>
  <c r="H9" i="17"/>
  <c r="G10" i="17"/>
  <c r="F10" i="17"/>
  <c r="E10" i="17"/>
  <c r="D10" i="17"/>
  <c r="B10" i="10"/>
  <c r="M11" i="10"/>
  <c r="L11" i="10"/>
  <c r="J11" i="10"/>
  <c r="I11" i="10"/>
  <c r="G11" i="10"/>
  <c r="F11" i="10"/>
  <c r="D11" i="10"/>
  <c r="C11" i="10"/>
  <c r="F15" i="9"/>
  <c r="E15" i="9"/>
  <c r="C15" i="9"/>
  <c r="B15" i="9"/>
  <c r="H10" i="17"/>
  <c r="L15" i="2" l="1"/>
  <c r="C58" i="2"/>
  <c r="B58" i="2" s="1"/>
  <c r="C30" i="2"/>
  <c r="B30" i="2" s="1"/>
  <c r="L49" i="2"/>
  <c r="C41" i="2"/>
  <c r="B41" i="2" s="1"/>
  <c r="D70" i="2"/>
  <c r="C25" i="2"/>
  <c r="B25" i="2" s="1"/>
  <c r="L43" i="2"/>
  <c r="C44" i="2"/>
  <c r="B44" i="2" s="1"/>
  <c r="C3" i="2"/>
  <c r="B3" i="2" s="1"/>
  <c r="K44" i="2"/>
  <c r="L44" i="2"/>
  <c r="C42" i="2"/>
  <c r="B42" i="2" s="1"/>
  <c r="C15" i="2"/>
  <c r="B15" i="2" s="1"/>
  <c r="K7" i="2"/>
  <c r="K55" i="2"/>
  <c r="L9" i="2"/>
  <c r="L71" i="2" s="1"/>
  <c r="L55" i="2"/>
  <c r="K49" i="2"/>
  <c r="K43" i="2"/>
  <c r="K25" i="2"/>
  <c r="C55" i="2"/>
  <c r="B55" i="2" s="1"/>
  <c r="C9" i="2"/>
  <c r="C65" i="2"/>
  <c r="B65" i="2" s="1"/>
  <c r="C12" i="2"/>
  <c r="B12" i="2" s="1"/>
  <c r="K9" i="2"/>
  <c r="E70" i="2"/>
  <c r="L25" i="2"/>
  <c r="C32" i="2"/>
  <c r="B32" i="2" s="1"/>
  <c r="C62" i="2"/>
  <c r="B62" i="2" s="1"/>
  <c r="C46" i="2"/>
  <c r="B46" i="2" s="1"/>
  <c r="C21" i="2"/>
  <c r="B21" i="2" s="1"/>
  <c r="C7" i="2"/>
  <c r="B7" i="2" s="1"/>
  <c r="C43" i="2"/>
  <c r="B43" i="2" s="1"/>
  <c r="B35" i="2"/>
  <c r="C4" i="2"/>
  <c r="B4" i="2" s="1"/>
  <c r="C2" i="2"/>
  <c r="L21" i="2"/>
  <c r="L6" i="2"/>
  <c r="K42" i="2"/>
  <c r="K65" i="2"/>
  <c r="B52" i="2"/>
  <c r="L5" i="2"/>
  <c r="K5" i="2"/>
  <c r="L30" i="2"/>
  <c r="K46" i="2"/>
  <c r="L65" i="2"/>
  <c r="L42" i="2"/>
  <c r="L62" i="2"/>
  <c r="L41" i="2"/>
  <c r="K32" i="2"/>
  <c r="L32" i="2"/>
  <c r="K52" i="2"/>
  <c r="L46" i="2"/>
  <c r="K30" i="2"/>
  <c r="K6" i="2"/>
  <c r="B49" i="2"/>
  <c r="K62" i="2"/>
  <c r="K41" i="2"/>
  <c r="K21" i="2"/>
  <c r="L52" i="2"/>
  <c r="H70" i="2"/>
  <c r="I70" i="2"/>
  <c r="K15" i="2"/>
  <c r="L7" i="2"/>
  <c r="G70" i="2"/>
  <c r="F70" i="2"/>
  <c r="L10" i="2"/>
  <c r="J70" i="2"/>
  <c r="B9" i="2" l="1"/>
  <c r="B71" i="2" s="1"/>
  <c r="C71" i="2"/>
  <c r="B2" i="2"/>
  <c r="C70" i="2"/>
  <c r="K70" i="2"/>
  <c r="B70" i="2"/>
  <c r="L70" i="2"/>
</calcChain>
</file>

<file path=xl/sharedStrings.xml><?xml version="1.0" encoding="utf-8"?>
<sst xmlns="http://schemas.openxmlformats.org/spreadsheetml/2006/main" count="2288" uniqueCount="544">
  <si>
    <t>APPLICANT</t>
  </si>
  <si>
    <t>PROJECT</t>
  </si>
  <si>
    <t>PROJECT DESCRIPTION</t>
  </si>
  <si>
    <t>TOTAL PROJECT COST</t>
  </si>
  <si>
    <t>CASH MATCH</t>
  </si>
  <si>
    <t>IN-KIND</t>
  </si>
  <si>
    <t xml:space="preserve">Galesville Heritage Society </t>
  </si>
  <si>
    <t xml:space="preserve">Town of Highland Beach </t>
  </si>
  <si>
    <t xml:space="preserve">Annapolis Maritime Museum, Inc. </t>
  </si>
  <si>
    <t xml:space="preserve">Brewer Hill Association, Inc. </t>
  </si>
  <si>
    <t xml:space="preserve">Chesapeake Children's Museum, Inc. </t>
  </si>
  <si>
    <t>Amount Requested</t>
  </si>
  <si>
    <t>Historic London Town and Gardens</t>
  </si>
  <si>
    <t>Annapolis Community Foundation</t>
  </si>
  <si>
    <t>Annapolis Friends Meeting</t>
  </si>
  <si>
    <t>Annapolis Maritime Museum (Eastport TIZ)</t>
  </si>
  <si>
    <t>Annapolis Maritime Museum with Chesapeake 20 Association</t>
  </si>
  <si>
    <t>Annapolis Maritime Museum with ACT/Lost Towns Project</t>
  </si>
  <si>
    <t>Anne Arundel County</t>
  </si>
  <si>
    <t>Anne Arundel County Bar Foundation</t>
  </si>
  <si>
    <t>AAEDC and AAC War of 1812 Bicentennial Commission</t>
  </si>
  <si>
    <t>Anne Arundel County Trust for Preservation, Inc. (ACT)</t>
  </si>
  <si>
    <t>Anne Arundel County Trust for Preservation, Inc. (ACT) with Lost Towns Project</t>
  </si>
  <si>
    <t>Anne Arundel County Trust (ACT) with SERC</t>
  </si>
  <si>
    <t xml:space="preserve">Asbury U.M. Church </t>
  </si>
  <si>
    <t>Banneker-Douglass Museum</t>
  </si>
  <si>
    <t>Captain Avery Museum (formerly Shady Side Rural Heritage Society - SSRHS)</t>
  </si>
  <si>
    <t>Captain Avery Museum (SSRHS), with partners AMM &amp; DV</t>
  </si>
  <si>
    <t>Captain Avery Museum (SSRHS), with partners HLT, GHM &amp; SERC</t>
  </si>
  <si>
    <t>Caritas Society of St. John’s College, with Annapolis History Consortium</t>
  </si>
  <si>
    <t>Charles Carroll House of Annapolis, Inc.</t>
  </si>
  <si>
    <t>Charles Carroll House of Annapolis, Inc., with Annapolis Chamber Players</t>
  </si>
  <si>
    <t>Chase Home, Inc.</t>
  </si>
  <si>
    <t>Chesapeake Bay Foundation</t>
  </si>
  <si>
    <t>Chesapeake Children's Museum</t>
  </si>
  <si>
    <t>City of Annapolis</t>
  </si>
  <si>
    <t>City of Annapolis Historic Preservation Commission</t>
  </si>
  <si>
    <t>Deale Area Historical Society</t>
  </si>
  <si>
    <t>Discover Annapolis Tours (Low interest loan)</t>
  </si>
  <si>
    <t>Discovery Village</t>
  </si>
  <si>
    <t>Downtown Annapolis Partnership, Inc.</t>
  </si>
  <si>
    <t xml:space="preserve">Frederick Douglass Museum and Cultural Center (formerly Frederick Douglass Summer Home) </t>
  </si>
  <si>
    <t>Friends of the Maryland State Archives</t>
  </si>
  <si>
    <t xml:space="preserve">Galesville Community Center Organization </t>
  </si>
  <si>
    <t>Galesville Heritage Society/Museum</t>
  </si>
  <si>
    <t>Hammond-Harwood House</t>
  </si>
  <si>
    <t>Historic Annapolis, Inc.</t>
  </si>
  <si>
    <t>Historic Annapolis, Inc., with Banneker-Douglass Museum &amp; Bates Legacy Center</t>
  </si>
  <si>
    <t>Historic London Town and Gardens (HLT - Edgewater TIZ)</t>
  </si>
  <si>
    <t xml:space="preserve">Kneseth Israel Congregation </t>
  </si>
  <si>
    <t xml:space="preserve">Kunta Kinte-Alex Haley Foundation </t>
  </si>
  <si>
    <t>Kunta Kinte-Alex Haley Foundation, with Galesville Community Organization</t>
  </si>
  <si>
    <t>Lost Towns Project, Inc.</t>
  </si>
  <si>
    <t xml:space="preserve">Make Your Mark Media, Inc., with History Project of the Property Owners Association of Arundel-on-the-Bay </t>
  </si>
  <si>
    <t>Maryland Federation of Art</t>
  </si>
  <si>
    <t>Maryland Hall for the Creative Arts (revised Annapolis TIZ)</t>
  </si>
  <si>
    <t xml:space="preserve">Mitchell Gallery, St. John’s College </t>
  </si>
  <si>
    <t>St. Anne’s School of Annapolis</t>
  </si>
  <si>
    <t>St. John’s College</t>
  </si>
  <si>
    <t>Smithsonian Environmental Research Center (SERC)</t>
  </si>
  <si>
    <t>U.S. Lighthouse Society/Thomas Point Lighthouse</t>
  </si>
  <si>
    <t>West Annapolis Business Affiliation, Inc. with West Annapolis Heritage Partnership</t>
  </si>
  <si>
    <t xml:space="preserve">West/Rhode Riverkeeper, Inc. </t>
  </si>
  <si>
    <t xml:space="preserve">Wiley H. Bates Legacy Center </t>
  </si>
  <si>
    <t>Wiley H. Bates Legacy Center, with Northern Arundel Cultural Preservation Society</t>
  </si>
  <si>
    <t>ORGANIZATIONS AWARDED PROJECT GRANTS/LOANS</t>
  </si>
  <si>
    <t># of MHAA Grants</t>
  </si>
  <si>
    <t># of Mini-Grants</t>
  </si>
  <si>
    <t>TOTAL PROJECT FUNDS</t>
  </si>
  <si>
    <t>TOTAL GRANTS/LOANS AWARDED</t>
  </si>
  <si>
    <t>Amount Awarded</t>
  </si>
  <si>
    <t>Status</t>
  </si>
  <si>
    <t>Hammond-Harwood House Association</t>
  </si>
  <si>
    <t>Maryland Hall for the Creative Arts</t>
  </si>
  <si>
    <t xml:space="preserve">Annapolis Maritime Museum </t>
  </si>
  <si>
    <t>Totals</t>
  </si>
  <si>
    <t>Wiley H. Bates Legacy Center</t>
  </si>
  <si>
    <t>Bates Legacy Educational Community Project</t>
  </si>
  <si>
    <t>Applicant</t>
  </si>
  <si>
    <t>Grant</t>
  </si>
  <si>
    <t>Total</t>
  </si>
  <si>
    <t>FY04</t>
  </si>
  <si>
    <t>FY05</t>
  </si>
  <si>
    <t>Description</t>
  </si>
  <si>
    <t>Passport to Discovery, children’s activity booklet</t>
  </si>
  <si>
    <t>"time-lapse" video of the reconstruction of the Lord Mayor's Tenement</t>
  </si>
  <si>
    <t xml:space="preserve">Archeological field laboratory, workshop and interp. signage on "lost town" of Herrington “ (Deale TIZ location) </t>
  </si>
  <si>
    <t>Archeological field school pipe-making workshop</t>
  </si>
  <si>
    <t>Mini for resource inventory of local Civil War people, sites and events</t>
  </si>
  <si>
    <t>Shady Side Rural Heritage Society, with partners Annapolis Maritime Museum and Discovery Village</t>
  </si>
  <si>
    <t>Development of online version of award-winning Seasons of a Chesapeake Bay Waterman: Activity Guide for Teachers</t>
  </si>
  <si>
    <t>Walking tour brochure of campus</t>
  </si>
  <si>
    <t>Visitors orientation kiosk</t>
  </si>
  <si>
    <t>Updated version of Passport to Discovery children’s booklet</t>
  </si>
  <si>
    <t>Annapolis and Anne Arundel County Conference and Visitors Bureau</t>
  </si>
  <si>
    <t>African-American Experience exhibit and brochure</t>
  </si>
  <si>
    <t>FY02</t>
  </si>
  <si>
    <t>FY03</t>
  </si>
  <si>
    <t>Engineering and design study for renovation to historic McNasby building</t>
  </si>
  <si>
    <t>Community education materials</t>
  </si>
  <si>
    <t>Captain Avery Museum (formerly Shady Side Rural Heritage Society)</t>
  </si>
  <si>
    <t>Historic Annapolis Foundation 1</t>
  </si>
  <si>
    <t>Historic Annapolis Foundation 2</t>
  </si>
  <si>
    <t>Development of introductory video for HistoryQuest Center</t>
  </si>
  <si>
    <t>Historic London Town and Gardens 1</t>
  </si>
  <si>
    <t>Historic London Town and Gardens 2</t>
  </si>
  <si>
    <t>Reconstruction of the 17th-C Lord Mayor’s Tenement</t>
  </si>
  <si>
    <t>Development of audio tour</t>
  </si>
  <si>
    <t xml:space="preserve">Resource inventory about slavery in the heritage area and “Slavery Roundtable” </t>
  </si>
  <si>
    <t xml:space="preserve">Annapolis and Anne Arundel County Conference and Visitors Bureau with ALTSCHA </t>
  </si>
  <si>
    <t>Marketing the heritage area</t>
  </si>
  <si>
    <t>Discover Annapolis Tours</t>
  </si>
  <si>
    <t>Low-interest business loan for inaugural trolley.</t>
  </si>
  <si>
    <t>Interpretive exhibits at the Galesville Heritage Museum</t>
  </si>
  <si>
    <t>Installation of new restrooms in the visitor center</t>
  </si>
  <si>
    <t xml:space="preserve">Building renovations for HistoryQuest Center (Annap TIZ location) </t>
  </si>
  <si>
    <t>Analysis of Mayo Road/ Londontown Road roadside/ streetscape enhancements (Edgewater TIZ location)</t>
  </si>
  <si>
    <t>Total FY02</t>
  </si>
  <si>
    <t>Total FY03</t>
  </si>
  <si>
    <t>Total FY04</t>
  </si>
  <si>
    <t>FY06</t>
  </si>
  <si>
    <t>FY07</t>
  </si>
  <si>
    <t>FY08</t>
  </si>
  <si>
    <t>MHAA grant for expansion of the Visitors Bureau on West Street (Annapolis TIZ location)</t>
  </si>
  <si>
    <t>see FY07</t>
  </si>
  <si>
    <t>MHAA grant for planning 300th anniv. celebration of  Annapolis’ charter in 2008</t>
  </si>
  <si>
    <t>MHAA grant for development of a children’s audio tour of the Annapolis historic district</t>
  </si>
  <si>
    <t>MHAA grant for restoration and rehabilitation of the gardens at Paca House (Annapolis TIZ location)</t>
  </si>
  <si>
    <t>MHAA grant for reconstruction of a carpenter’s shop using traditional building methods</t>
  </si>
  <si>
    <t xml:space="preserve">MHAA grant for preservation and renovation of McNasby’s Building </t>
  </si>
  <si>
    <t xml:space="preserve">Development and implement-ation of an Interpretive Plan for Maynard-Burgess House </t>
  </si>
  <si>
    <t>City of Annapolis 1</t>
  </si>
  <si>
    <t>City of Annapolis 2</t>
  </si>
  <si>
    <t>Restoration of Southgate Memorial Fountain (Annapolis TIZ)</t>
  </si>
  <si>
    <t>Historic London Town and Gardens (Edgewater TIZ location)</t>
  </si>
  <si>
    <t>FY09</t>
  </si>
  <si>
    <t xml:space="preserve">MHAA grant for “Oysters on the Half Shell” Exhibition </t>
  </si>
  <si>
    <t>see FY10</t>
  </si>
  <si>
    <t>MHAA grant for repair and painting of damaged wood at the William Paca House</t>
  </si>
  <si>
    <t>MHAA grant for eight-minute video for visitor orientation at the new Visitors Center</t>
  </si>
  <si>
    <t>FY10</t>
  </si>
  <si>
    <t>FY11</t>
  </si>
  <si>
    <t>FY12</t>
  </si>
  <si>
    <t>FY13</t>
  </si>
  <si>
    <t xml:space="preserve">MHAA grant for fabrication, installation of “Oysters on the Half Shell” Exhibition </t>
  </si>
  <si>
    <t>Anne Arundel County Trust for Preservation, Inc.</t>
  </si>
  <si>
    <t>MHAA Grant for the development of a Master Plan for the Chew  Site, an archaeological site in Friendship, MD</t>
  </si>
  <si>
    <t>MHAA grant for restoration and rehabilitation of the historic house, including emergency  structural repairs, stabilization, and mechanical systems upgrade</t>
  </si>
  <si>
    <t>MHAA Grant for an archaeological survey, a website, and stabilization of the historic ruins at the Contee Farm</t>
  </si>
  <si>
    <t>MHAA grant for “Project Run-A-Way,” a public program featuring stories of slavery and freedom</t>
  </si>
  <si>
    <t>MHAA grant for Phase 1 (research and planning) of the proposed reconstruction of the 18th Century Rumney-West Ordinary</t>
  </si>
  <si>
    <t>MHAA grant for a restroom modernization project</t>
  </si>
  <si>
    <t>U.S. Lighthouse Society/Thomas Point Shoal Lighthouse</t>
  </si>
  <si>
    <t>MHAA grant for interpretive exhibits at the Thomas Point Shoal Lighthouse</t>
  </si>
  <si>
    <t>Mini-Grants Awarded</t>
  </si>
  <si>
    <t>MHAA Grants Awarded</t>
  </si>
  <si>
    <t>MHAA Grants Total Funds</t>
  </si>
  <si>
    <t>Mini-Grants Total  Funds</t>
  </si>
  <si>
    <t>MHAA grant for Marketing the Heritage Area with ALTSCHA</t>
  </si>
  <si>
    <t>MHAA Grant for developing a community-based Master Plan  for the Wilson Farmstead and Hot Sox Ball Field</t>
  </si>
  <si>
    <t>MHAA grant for “Freedom Bound: Runaways of the Chesapeake” traveling exhibit</t>
  </si>
  <si>
    <t>MHAA grant for capital and safety repairs of the William Paca House</t>
  </si>
  <si>
    <t>Total Grants</t>
  </si>
  <si>
    <t>MHAA grant for phase II of their “Technology Integration Project”</t>
  </si>
  <si>
    <t>MHAA grant for “Archaeological Examination: The Wilson Farmstead &amp; Hot Sox Ball Field”</t>
  </si>
  <si>
    <t>MHAA grant for emergency roof replacement</t>
  </si>
  <si>
    <t>MHAA grant for repairs and reopening of the “Historic Waterfront Warehouse”</t>
  </si>
  <si>
    <t>MHAA grant for the continuation of project “Freedom Bound: Runaways of the Chesapeake” exhibit</t>
  </si>
  <si>
    <t>MHAA grant for the final phase in the  “Carpenter Shop Reconstruction”</t>
  </si>
  <si>
    <t xml:space="preserve">Total </t>
  </si>
  <si>
    <t xml:space="preserve"># </t>
  </si>
  <si>
    <t>Total Amount</t>
  </si>
  <si>
    <t xml:space="preserve"> FY07</t>
  </si>
  <si>
    <t xml:space="preserve"> FY08</t>
  </si>
  <si>
    <t xml:space="preserve"> FY09</t>
  </si>
  <si>
    <t xml:space="preserve">Annapolis Maritime Museum (Eastport TIZ location) </t>
  </si>
  <si>
    <t>FY14</t>
  </si>
  <si>
    <t>FY15</t>
  </si>
  <si>
    <t>MHAA grant for the structural repairs and stabilization of the façade of the Charles Carroll House, damaged by Hurricane Sandy</t>
  </si>
  <si>
    <t>MHAA grant for the Pedestrian Component of the City’s Wayfinding Signage and Master Plan. Grant funds will support a comprehensive wayfinding signage system including signs and information kiosks</t>
  </si>
  <si>
    <t>MHAA grant for the renovation project for 1 Martin Street property, for education and preservation programs and partnerships.</t>
  </si>
  <si>
    <t>MHAA Grant for the restoration of 8 windows in the Maryland Hall auditorium, as part of a larger restoration of the main stage theater</t>
  </si>
  <si>
    <t>FY16</t>
  </si>
  <si>
    <t>FY17</t>
  </si>
  <si>
    <t>Galesville Community Center</t>
  </si>
  <si>
    <t xml:space="preserve">MHAA grant to support the interpretation phase of Field of Dreams, a companion program to the Smithsonian’s traveling exhibit. </t>
  </si>
  <si>
    <t>MHAA grant for capital repairs to the “Hogshead” structure</t>
  </si>
  <si>
    <t>MHAA grant for website redesign and mobile walking to</t>
  </si>
  <si>
    <t xml:space="preserve">MHAA grant for AACO P&amp;Z project, “Before the Bay Bridge: Anne Arundel County’s 20th Century Beach Resorts” </t>
  </si>
  <si>
    <t>MHAA grant for the renovation of 1 Martin Street: construction phase</t>
  </si>
  <si>
    <t>MHAA grant for accessibility and planning for the historic area to address ADA issues</t>
  </si>
  <si>
    <t>MHAA Grant for the metal stairwell window restoration</t>
  </si>
  <si>
    <t>MHAA grant for new exhibit, “White Gold: Fishing and Farming the Maryland Oyster”</t>
  </si>
  <si>
    <t>MHAA Grant for improved public access for the Arts-exterior doors and entranceways</t>
  </si>
  <si>
    <t xml:space="preserve">MHAA Grant for Sellman House rehabilitation for Visitor Orientation Center </t>
  </si>
  <si>
    <t xml:space="preserve">MHAA grant for furnishing of orientation room and classroom at new Visitor Center </t>
  </si>
  <si>
    <t>Type</t>
  </si>
  <si>
    <t>non-capital</t>
  </si>
  <si>
    <t>capital</t>
  </si>
  <si>
    <t>Total Grant</t>
  </si>
  <si>
    <t>Total Project</t>
  </si>
  <si>
    <t>Project</t>
  </si>
  <si>
    <t>Captain Avery Museum</t>
  </si>
  <si>
    <t># Capital</t>
  </si>
  <si>
    <t># NonCapital</t>
  </si>
  <si>
    <t>NON-Capital</t>
  </si>
  <si>
    <t>Capital</t>
  </si>
  <si>
    <t>Chesapeake Childrens Museum</t>
  </si>
  <si>
    <t>St. Johns College</t>
  </si>
  <si>
    <t>FY</t>
  </si>
  <si>
    <t xml:space="preserve">Historic London Town and Gardens </t>
  </si>
  <si>
    <t>Shady Side Rural Heritage Society with partners Historic London Town &amp; Gdns, Galesville Herit. Museum and SERC</t>
  </si>
  <si>
    <t>Anne Arundel County Trust for Preservation, Inc./Lost Towns Project, in cooperation with SERC</t>
  </si>
  <si>
    <t>Banneker-Douglass Museum, with BDM Foundation</t>
  </si>
  <si>
    <t>Kunta Kinte-Alex Haley Foundation, with Galesville community members</t>
  </si>
  <si>
    <t>Anne Arundel County Trust for Preservation, Inc. with Lost Towns Project</t>
  </si>
  <si>
    <t>Friends of Maryland State Archives</t>
  </si>
  <si>
    <t>Charles Carroll House of Annapolis with the Annapolis Chamber Players</t>
  </si>
  <si>
    <t>Anne Arundel County Economic Development Corporation and Anne Arundel County War of 1812 Bicentennial Commission</t>
  </si>
  <si>
    <t xml:space="preserve">Asbury U.M Church </t>
  </si>
  <si>
    <t xml:space="preserve">West Annapolis Business Affiliation, Inc. (WABA) and the West Annapolis Heritage Partnership (WAHP) </t>
  </si>
  <si>
    <t xml:space="preserve">Lost Towns Project Inc. </t>
  </si>
  <si>
    <t xml:space="preserve">Maryland Federation of Art </t>
  </si>
  <si>
    <t xml:space="preserve">Make Your Mark Media, Inc. in partnership with History Project of the Property Owners Association of Arundel-on-the-Bay </t>
  </si>
  <si>
    <t>marketing</t>
  </si>
  <si>
    <t xml:space="preserve">Development and implementation of an Interpretive Plan for Maynard-Burgess House </t>
  </si>
  <si>
    <t xml:space="preserve">TOTAL </t>
  </si>
  <si>
    <t>Total Grants Awarded</t>
  </si>
  <si>
    <t xml:space="preserve">Mini for updated, expanded audio walking tour of historic Eastport </t>
  </si>
  <si>
    <t>Mini for traveling exhibit of the draketail workboat “Peg Wallace” at SCS</t>
  </si>
  <si>
    <t>Annapolis Maritime Museum</t>
  </si>
  <si>
    <t>Mini for repair and outfitting of former oysterboat “Miss Edith” for educational tours</t>
  </si>
  <si>
    <t>Mini for “Heritage Tour,” a walking tour brochure of Galesville, and SCS 04 program</t>
  </si>
  <si>
    <t>Mini for exhibit on health, hygiene and food in the 18th-century William Paca House</t>
  </si>
  <si>
    <t>Mini for an audio tour and brochure</t>
  </si>
  <si>
    <t>Mini for promotional materials about TPSL</t>
  </si>
  <si>
    <t>Mini for architectural design work on Thomas Point Shoal Light in preparation for public visitation</t>
  </si>
  <si>
    <t>Install tapestry exhibit in the Historic Annap. Museum, with community quilting event(s)</t>
  </si>
  <si>
    <t>Exhibit support for 2012 Continental Congress Festival (Partnership with Continental Congress Society)</t>
  </si>
  <si>
    <t>Program and materials on the regional history of Quakerism for 350th anniversary</t>
  </si>
  <si>
    <t>Oral history project involving workers at McNasby’s (component of an interactive exhibit)</t>
  </si>
  <si>
    <t>“Over the Bridge” exhibition components</t>
  </si>
  <si>
    <t>Development and printing of museum brochure</t>
  </si>
  <si>
    <t>Orientation video to be shown at the museum and online</t>
  </si>
  <si>
    <t>Environmental Literacy Initiative providing hands-on experience and classroom outreach to 6th grade students</t>
  </si>
  <si>
    <t>2 week waterman/Hands-on Title 1 school program for 2nd and 3rd grade students</t>
  </si>
  <si>
    <t>Interactive application in support of the Eastport Walking Tour</t>
  </si>
  <si>
    <t>Feasibility study for the Back Creek Nature Park</t>
  </si>
  <si>
    <t xml:space="preserve">Phase I: Back Creek Nature Park </t>
  </si>
  <si>
    <t>Chesapeake 20 Association historic preserv. and education</t>
  </si>
  <si>
    <t>Development of kayak tour of Spa Creek</t>
  </si>
  <si>
    <t xml:space="preserve"> “Court-house on the Circle: Annapolis and the Law,” for the Museum Room at  Courthouse </t>
  </si>
  <si>
    <t>“Crossroads of the Community” public activities and web-based exhibit</t>
  </si>
  <si>
    <t>design and printing of 20,000 folded brochures on Anne Arundel County War of 1812 sites and history</t>
  </si>
  <si>
    <t xml:space="preserve"> DAHS, for archeological investigation and public program on the 17th-century house of Samuel Chew (Deale TIZ location)</t>
  </si>
  <si>
    <t>Virtual reconstruction of historic ship in 3D, for exhibit at Historic London Town</t>
  </si>
  <si>
    <t>National Register nomination of Batchelor’s Choice Plantation and Servants’ Quarters</t>
  </si>
  <si>
    <t>Booklet about Galesville to improve visitor experience</t>
  </si>
  <si>
    <t>Redesign and revitalization of Lost Towns Project website</t>
  </si>
  <si>
    <t>Excavation, documentation and interpretation of the Sands House</t>
  </si>
  <si>
    <t>Research, development, and installation of exhibit at Historic Annapolis museum, plus public lecture</t>
  </si>
  <si>
    <t xml:space="preserve">Portable archaeology display and interactive presentation highlighting sites of the Lost Towns Project </t>
  </si>
  <si>
    <t>“Archaeology in your back yard” a community focused outreach, archaeology event to take place during Maryland Day weekend 2014</t>
  </si>
  <si>
    <t>Development of kayak tour of Rhode River</t>
  </si>
  <si>
    <t xml:space="preserve">Research, development, and installation of an exhibit that will feature the 200 year history of the Asbury U.M Church’s African American congregation. </t>
  </si>
  <si>
    <t>Cellphone tour for “Annapolis: Centuries of Community” exhibit</t>
  </si>
  <si>
    <t>“Music to Our Ears: The Sounds of the African American Experience in Anne Arundel County” (with AACPS)</t>
  </si>
  <si>
    <t>Phase 2 of “Music to Our Ears,” and oral history project with Southern High students</t>
  </si>
  <si>
    <t>School program in oral history and Rosenwald schools, producing a number of quilts (in partnership with NACPS, BLC, and AACPS)</t>
  </si>
  <si>
    <t>The People’s Community of Brewer Hill Cemetery, a project to document and preserve the history of the burials at Brewer Hill Cemetery</t>
  </si>
  <si>
    <t xml:space="preserve">Captain Avery Museum </t>
  </si>
  <si>
    <t>Activities during Civil War Weekend at CSAH</t>
  </si>
  <si>
    <t>New brochure on the Captain Salem Avery House</t>
  </si>
  <si>
    <t>Educational brochure for Avery Museum’s Gardens and Heritage Eco-Tour</t>
  </si>
  <si>
    <t>Updating of the museum’s outreach brochures</t>
  </si>
  <si>
    <t xml:space="preserve">6 paneled exhibit complete with large-screen monitors, entitled, “Seasons of a West River Waterman” </t>
  </si>
  <si>
    <t xml:space="preserve">Transcription project, “Conversations with the Past: Turning Oral Histories into Searchable Documents” </t>
  </si>
  <si>
    <t>Dramatic Production, “Annapolis, 1863: Are We Never to Be Free Again?”</t>
  </si>
  <si>
    <t>Development and printing of a new self-guided tour brochure</t>
  </si>
  <si>
    <t>lecture series coupled with student essay contest</t>
  </si>
  <si>
    <t>Redesign of the CCHA website</t>
  </si>
  <si>
    <t>Interpretive signage and visitor materials for Front Door restoration</t>
  </si>
  <si>
    <t xml:space="preserve">Marketing and outreach strategies </t>
  </si>
  <si>
    <t xml:space="preserve">“Celebrating Music and Education from the 18th Century to Now” </t>
  </si>
  <si>
    <t>Energy audit to determine the energy consumption produced by the current operations of the Chase Home</t>
  </si>
  <si>
    <t xml:space="preserve">Brochure for visitors to the house </t>
  </si>
  <si>
    <t xml:space="preserve">Replace existing sign with updated interpretive one next to Stanley Norman at the Annapolis </t>
  </si>
  <si>
    <t>Create, re-design, re-print, and install rail markers and an accompanying brochure for the museum’s “Underground Railroad Trail.”</t>
  </si>
  <si>
    <t>Interpretive sign template for Annap 300 historic markers, interp. sign for Carr’s Beach</t>
  </si>
  <si>
    <t>Walking tour brochure on five archaeological exhibits for Annapolis 300</t>
  </si>
  <si>
    <t>Archeological monitoring of excavation work for Southgate Mem’ll Fountain</t>
  </si>
  <si>
    <t>Gott’s Court Parking Facility entrance sign welcoming visitors to Annapolis Historic District</t>
  </si>
  <si>
    <t>Two display cases for Visitor’s Center archaeological finds</t>
  </si>
  <si>
    <t>revision and reprinting of “Building in the Fourth Century: Annapolis Historic District Design Manual”</t>
  </si>
  <si>
    <t>Inaugural schoolhouse exhibit preparation</t>
  </si>
  <si>
    <t>Special event commemorating the skirmishes at Herring Creek</t>
  </si>
  <si>
    <t xml:space="preserve">Updated signage and brochures for entrance to Historic Village </t>
  </si>
  <si>
    <t>marketing templates and organizational brochure, map, and spring events for promoting Annapolis Main Streets</t>
  </si>
  <si>
    <t>Redesign and upgrade of the Hammond-Harwood House Website</t>
  </si>
  <si>
    <t>Outdoor discovery project at the HHH</t>
  </si>
  <si>
    <t>Photo exhibit, with  Smithsonian Inst., on life in Highland Beach</t>
  </si>
  <si>
    <t xml:space="preserve">development of Highland Beach Historical Properties Passport </t>
  </si>
  <si>
    <t>design and publication of a 36-page booklet on the state-owned art collection</t>
  </si>
  <si>
    <t>Interpretive brochure for visitors to the Maryland State House</t>
  </si>
  <si>
    <t>Brochure accompaniment to exhibit at the Maryland State House on the War of 1812</t>
  </si>
  <si>
    <t>Free community festival and open house in Fall of 2015</t>
  </si>
  <si>
    <t xml:space="preserve">Design, writing, and printing of brochure interpreting Charles Willson Peale painting </t>
  </si>
  <si>
    <t>Writing, design, and printing of new brochure about George Washington’s resignation speech</t>
  </si>
  <si>
    <t>Development of website reflecting the heritage of Galesville’s Rosenwald School</t>
  </si>
  <si>
    <t>Creation of a documentary story quilt to accompany the Smithsonian exhibit, “Hometown Heroes”</t>
  </si>
  <si>
    <t xml:space="preserve">Series of programs related to Smithsonian exhibit visiting Galesville </t>
  </si>
  <si>
    <t>Outside exhibit panels for larger project funded by CBGN</t>
  </si>
  <si>
    <t>Update, design and print of museum brochure</t>
  </si>
  <si>
    <t>New museum exhibit and oral history recordings; plus exhibit in the South County Legacy Center</t>
  </si>
  <si>
    <t xml:space="preserve">Development and creation of a new GHS website for virtual organization, management, and partnership development </t>
  </si>
  <si>
    <t xml:space="preserve">development of new Galesville Heritage Museum brochure </t>
  </si>
  <si>
    <t xml:space="preserve">Historic Annapolis </t>
  </si>
  <si>
    <t xml:space="preserve">Update, design and print of brochure on historical markers denoting architectural styles </t>
  </si>
  <si>
    <t>Anne Catharine Hoof Green Exhibition, Living History, Video Podcasts and Online Exhibit (with Jonas Green House)</t>
  </si>
  <si>
    <t>Temporary and online exhibition featuring decorative arts from the 18th century (installed at HA Museum)</t>
  </si>
  <si>
    <t>Student program with story quilt and exhibit on desegregation (partnership with AACPS)</t>
  </si>
  <si>
    <t>Interpretation and outreach brochure</t>
  </si>
  <si>
    <t>Develop a long-range Five Year Strategic Plan to serve as a guide for Board and staff from 2015-2020</t>
  </si>
  <si>
    <t>Redesign of interpretive brochure for Paca House &amp; Garden</t>
  </si>
  <si>
    <t>Planning and visioning session on The Sands House in Annapolis and its best use</t>
  </si>
  <si>
    <t xml:space="preserve">“Past to Present, You to Me: Stories that Connect Us” School Program and Educator Workshop </t>
  </si>
  <si>
    <t>One-day Black History Month Seminar</t>
  </si>
  <si>
    <t>Website redesign</t>
  </si>
  <si>
    <t>“A Fourth Grade Case Study: Developing and Sharing a New perspective on Heritage Tourism” (with AACPS)</t>
  </si>
  <si>
    <t>Poster program with Title I students from local schools</t>
  </si>
  <si>
    <t>Develop a school program examining the Almshouse, producing a 4x6 ft documentary story quilt; additional community quilting event (in partnership with AACPS)</t>
  </si>
  <si>
    <t>Garden Guide and Plant ID Signs for Garden Interpretation</t>
  </si>
  <si>
    <t>Public winter program “Illuminated London Town”</t>
  </si>
  <si>
    <t>Historical research and presentation, “The Jewish Experience in Anne Arundel County, Then and Now, 1906-2006”</t>
  </si>
  <si>
    <t>Community education and oral history program, “African-American History and Culture of the Parole Community”</t>
  </si>
  <si>
    <t>Photographic tribute book explaining the Kunta Kinte-Alex Haley Memorial for visitors</t>
  </si>
  <si>
    <t xml:space="preserve">Alex Haley Memorial Quick Response Coding </t>
  </si>
  <si>
    <t>“I Dig Galesville Roots” multi-generational project</t>
  </si>
  <si>
    <t>Website development as the organization is a newly formed non-profit</t>
  </si>
  <si>
    <t xml:space="preserve">Hands on Archaeology Workshops </t>
  </si>
  <si>
    <t xml:space="preserve">Development of book and video on the history of the Arundel on the Bay community </t>
  </si>
  <si>
    <t>Promotion and event materials for Paint Annapolis 2015</t>
  </si>
  <si>
    <t xml:space="preserve">Art in Historic Places </t>
  </si>
  <si>
    <t>“A Single Goal: The Art of Trumpy Yacht Building”</t>
  </si>
  <si>
    <t xml:space="preserve">Support the program “Paint Annapolis 2013” </t>
  </si>
  <si>
    <t xml:space="preserve">Support the program “Paint Annapolis 2011” </t>
  </si>
  <si>
    <t>public programming for the exhibit “Ruth Starr Rose: Revelations of African American Life in Maryland and the World”</t>
  </si>
  <si>
    <t>Series of collaborative public programs, “Fall Heritage Days in South County”</t>
  </si>
  <si>
    <t xml:space="preserve"> 3rd grade students to study African American culture through field trip, oral histories, and quilting  to produce resource book </t>
  </si>
  <si>
    <t>Preservation of Francis Scott Key’s Last Will and Testament</t>
  </si>
  <si>
    <t>Multimedia presentation and public forum on the desegregation of St. John’s College</t>
  </si>
  <si>
    <t>Conceptual design for interpretive exhibits at both the TPSL and AMM</t>
  </si>
  <si>
    <t>Research, design, and construction of a tabletop exhibit to share the heritage of West Annapolis</t>
  </si>
  <si>
    <t>Two booklets on historic interpretation of West Annapolis</t>
  </si>
  <si>
    <t>Professional outreach brochure</t>
  </si>
  <si>
    <t>Eco-Heritage Event, RiverFest 2014</t>
  </si>
  <si>
    <t xml:space="preserve">Mini for Ride for the Rivers </t>
  </si>
  <si>
    <t>Tour Guide/Docent Training Program (partnership with Northern Arundel Cultural Pres. Soc.)</t>
  </si>
  <si>
    <t>#Marketing</t>
  </si>
  <si>
    <t xml:space="preserve">ALTSCHA, Inc. </t>
  </si>
  <si>
    <t>operating</t>
  </si>
  <si>
    <t>mini-grants</t>
  </si>
  <si>
    <t>FY18</t>
  </si>
  <si>
    <t>Annapolis Arts Alliance</t>
  </si>
  <si>
    <t>The Key School, with Annapolis Book Festival Project</t>
  </si>
  <si>
    <t>Development of nature programming with environmental education consultant</t>
  </si>
  <si>
    <t>Key School with Annapolis Book Festival Project</t>
  </si>
  <si>
    <t>Event expansion of Annapolis Book Festival 2017</t>
  </si>
  <si>
    <t>Event expansion of Sketch Crawl 2017 to build historical appreciation through art</t>
  </si>
  <si>
    <t>Hispanic Heritage Month</t>
  </si>
  <si>
    <t>Chesapeake Children's Museum, Inc. and MD Day Team</t>
  </si>
  <si>
    <t>Maryland Day Weekend</t>
  </si>
  <si>
    <t>Coordination and marketing for 3-day celebration</t>
  </si>
  <si>
    <t>Spanish Tour at the Hammond-Harwood House Museum</t>
  </si>
  <si>
    <t>Bates Teachers Legacy Project</t>
  </si>
  <si>
    <t>Poetry and Picas: Celebrating Robert Indiana, Love and Hope</t>
  </si>
  <si>
    <t xml:space="preserve">Ralph J. Bunche Community Center, Inc. </t>
  </si>
  <si>
    <t>RJB Community Center Restoration Project</t>
  </si>
  <si>
    <t>Ralph J. Bunch Community Center</t>
  </si>
  <si>
    <t xml:space="preserve">Chesapeake Childrens Museum, Inc. and MD Day Team </t>
  </si>
  <si>
    <t>Loan</t>
  </si>
  <si>
    <t>Annapolis and Anne Arundel County Conference and Visitors Bureau with ALTSCHA (Marketing)</t>
  </si>
  <si>
    <t>Programming for the Year of Frederick Douglass</t>
  </si>
  <si>
    <t>Rebranding and Community Awareness</t>
  </si>
  <si>
    <t>Maryland Day Weekend, management  of collaborative event which will be in its eleventh year</t>
  </si>
  <si>
    <t>Maryland Day Weekend, management  of collaborative event which will be tenth year</t>
  </si>
  <si>
    <t>Researching Black Families booklet revision</t>
  </si>
  <si>
    <t>History of Annapolis in 99 Objects</t>
  </si>
  <si>
    <t>Phase 2 of exhibit, "White Gold"</t>
  </si>
  <si>
    <t>A Multi-Media Enhancement of Four Rivers' African-American Heritage Trail</t>
  </si>
  <si>
    <t>Lost Towns Project</t>
  </si>
  <si>
    <t>TOTAL City Organizations</t>
  </si>
  <si>
    <t xml:space="preserve">TOTAL County Organizations </t>
  </si>
  <si>
    <t>FY19</t>
  </si>
  <si>
    <t>Historic Annapolis</t>
  </si>
  <si>
    <t>Capital Masonry Repairs at 99 Main Street</t>
  </si>
  <si>
    <t>New Permanent Exhibit: "White Gold: The Lure &amp; Legacy of the Maryland Oyster"</t>
  </si>
  <si>
    <t>Smart, Safe Public Parking</t>
  </si>
  <si>
    <t>Creating 18th-Century Curb Appeal - A Cultural Landscape Study for Hammond-Harwood House</t>
  </si>
  <si>
    <t>William Brown House Restoration for Improved Interpretation and Visitor Access</t>
  </si>
  <si>
    <t>Improved Public Access for the Arts - Wayfinding and Signage</t>
  </si>
  <si>
    <t>Sellman House Building Envelope and Interior: Restoration of Windows, Doors and Marble Fireplace Mantles</t>
  </si>
  <si>
    <t>Northern Arundel Cultural Preservation Society, Inc.</t>
  </si>
  <si>
    <t>London Town Foundation, Inc.</t>
  </si>
  <si>
    <t>Smithsonian Environmental Research Center</t>
  </si>
  <si>
    <t>Tour Season Preparation for Skipjack Wilma Lee</t>
  </si>
  <si>
    <t>Preparations of newly purchased skipjack for educational season</t>
  </si>
  <si>
    <t>Local Cemetery Symposium, Quaker Burying Ground Tour and Researce Book</t>
  </si>
  <si>
    <t>Symposium, Tour and Historic Cemetery Resource Guidebook</t>
  </si>
  <si>
    <t>Medicinal Garden</t>
  </si>
  <si>
    <t>Interpretive medicinal garden for the William Paca Garden</t>
  </si>
  <si>
    <t>The Atlantic World in a Garden Plot Exhibit</t>
  </si>
  <si>
    <t>Redesign of a garden plot into an exhibit (and future changing exhibits)</t>
  </si>
  <si>
    <t>Reaching New Audiences: The Traveling Archaeology Experience</t>
  </si>
  <si>
    <t>Upgraded public exhibit about LTP</t>
  </si>
  <si>
    <t>Emancipation Continues: War &amp; Peace</t>
  </si>
  <si>
    <t>Staging of an historical drama featuring African American figures from the 1940s and 1950s</t>
  </si>
  <si>
    <t>Sing the Bay Fantastic! Chesapeake Bay Music Festival</t>
  </si>
  <si>
    <t>Event to be held at SERC featuring music about the Bay</t>
  </si>
  <si>
    <t>FY20</t>
  </si>
  <si>
    <t>"Our Changing Waterfront" -- Exhibit Fabrication &amp; Installation</t>
  </si>
  <si>
    <t>Boundary Amendment Study for ALTSCHA</t>
  </si>
  <si>
    <t>A Vision for Visitation</t>
  </si>
  <si>
    <t>History of Annapolis Exhibit: Design Documentation Completion</t>
  </si>
  <si>
    <t>Southern Side Enhancement: Horticulture Complex Design</t>
  </si>
  <si>
    <t>East Iconic Façade Repair and Improvements</t>
  </si>
  <si>
    <t>Sellman-Kirkpatrick-Howitt House: Museum Exhibit Planning-Phase I</t>
  </si>
  <si>
    <t>South Forest Drive Business Assoc. (SOFO)</t>
  </si>
  <si>
    <t>Exhibit Extension: Hands-On Educ-ation Experience</t>
  </si>
  <si>
    <t>Five components of a hands-on education experience about AMM workboats</t>
  </si>
  <si>
    <t>Banneker-Douglass Museum Foundation, Inc.</t>
  </si>
  <si>
    <t>The Black Vote Mural Project</t>
  </si>
  <si>
    <t>Public Programming for Black Vote Mural Project</t>
  </si>
  <si>
    <t>Cultural Carriers</t>
  </si>
  <si>
    <t>Exhibit about immigration and culture including mosaic</t>
  </si>
  <si>
    <t>Update of booklet</t>
  </si>
  <si>
    <t xml:space="preserve"> Update of booklet, "A Guide to the Legacy of Slavery in Maryland"</t>
  </si>
  <si>
    <t>Video Tour of the William Paca House and Garden</t>
  </si>
  <si>
    <t>Video designed for visitors with disabilities</t>
  </si>
  <si>
    <t>Community Engagement Prep. for Interp. Plan</t>
  </si>
  <si>
    <t>Work with consultant to begin phase one of interpretive planning for public programs</t>
  </si>
  <si>
    <t>AMS Maritime Heritage Fence Project</t>
  </si>
  <si>
    <t>Replace chainlink fence with student artwork and maritime experience component</t>
  </si>
  <si>
    <t>Welcome Way</t>
  </si>
  <si>
    <t>FY21</t>
  </si>
  <si>
    <t>Preservation Maryland</t>
  </si>
  <si>
    <t>Stabilization of the Captain William Burtis House</t>
  </si>
  <si>
    <t>Educational Pavilion Construction</t>
  </si>
  <si>
    <t>History of Annapolis Exhibit: Fabrication and Installation</t>
  </si>
  <si>
    <t>William Paca Garden Accessibility: Planning Phase</t>
  </si>
  <si>
    <t>From Vision to Reality</t>
  </si>
  <si>
    <t>Sellman-Kirkpatrick-Howat House: Exhibit Planning-Phase II Completion of Design</t>
  </si>
  <si>
    <t>Phase 1 Improvements at the Park Campus</t>
  </si>
  <si>
    <t>Restoration of Skipjack Wilma Lee</t>
  </si>
  <si>
    <t>COVID-19</t>
  </si>
  <si>
    <t>emergency</t>
  </si>
  <si>
    <t># Marketing</t>
  </si>
  <si>
    <t># Emergency</t>
  </si>
  <si>
    <t>COVID-19 Emergency Grant</t>
  </si>
  <si>
    <t>Emergency</t>
  </si>
  <si>
    <t>Annapolis Community Foundation, in partnership with Annapolis Greek Heritage Project</t>
  </si>
  <si>
    <t>TYPE</t>
  </si>
  <si>
    <t>TITLE</t>
  </si>
  <si>
    <t>GRANT AMOUNT</t>
  </si>
  <si>
    <t>TOTAL</t>
  </si>
  <si>
    <t>PROJECT GRANTS</t>
  </si>
  <si>
    <t>Annapolis Greek Heritage Project</t>
  </si>
  <si>
    <t>Interpretive website with videos, images and sgtories about Greek heritage in Annapolis</t>
  </si>
  <si>
    <t>Anti-Racism Program Series</t>
  </si>
  <si>
    <t>Anti-Racism trainings exhibits, and programs</t>
  </si>
  <si>
    <t>Galesville Heritage Society</t>
  </si>
  <si>
    <t>Heritage Tour Brochure</t>
  </si>
  <si>
    <t xml:space="preserve">Self-guided heritage tour brochure for visitors </t>
  </si>
  <si>
    <t>"Annapolis: An American Story" Brochure</t>
  </si>
  <si>
    <t xml:space="preserve">Exhibit-related brochure directing visitors to collaborating sites  </t>
  </si>
  <si>
    <t>Interpretive Signage in Response to COVID-19</t>
  </si>
  <si>
    <t>Interpretive and plant identification signage for self-guided tours</t>
  </si>
  <si>
    <t>EMERGENCY OPERATING GRANTS</t>
  </si>
  <si>
    <t>Annapolis Maritime Museum &amp; Park</t>
  </si>
  <si>
    <t>Emergency Operating</t>
  </si>
  <si>
    <t>Galesville Community Center Organization</t>
  </si>
  <si>
    <t>Ralph J. Bunche Community Center, Inc.</t>
  </si>
  <si>
    <t>TOTALS</t>
  </si>
  <si>
    <t>STATUS</t>
  </si>
  <si>
    <t>FY22</t>
  </si>
  <si>
    <t>Chesapeake Arts Center</t>
  </si>
  <si>
    <t>Lighting the Park – A Public Safety and Accessibility Project</t>
  </si>
  <si>
    <t>Expanded Gallery Space and Exhibitions Program at CAC</t>
  </si>
  <si>
    <t>GHS Replacement and Acquisition of Outdoor Interpretive Panels</t>
  </si>
  <si>
    <t>Enhancing the Visitor Experience in the Gardens</t>
  </si>
  <si>
    <t>Woodlawn Heritage Trail Planning and Design</t>
  </si>
  <si>
    <t>Persistence, Purpose and Preservation: Rosenwald Schools in Anne Arundel County</t>
  </si>
  <si>
    <t>management</t>
  </si>
  <si>
    <t>3-part project to explore the history of West Annapolis</t>
  </si>
  <si>
    <t>Series of interpretive and education signs to enhance the visitor experience and provide better access to London Town’s William Brown House</t>
  </si>
  <si>
    <t>“Child’s Play is Timeless,” a public program for children</t>
  </si>
  <si>
    <t>Annapolis Community Foundation with Annapolis Greek Heritage Organization</t>
  </si>
  <si>
    <t xml:space="preserve">Lecture and presentations by Donovan Rypkema </t>
  </si>
  <si>
    <t>see FY06</t>
  </si>
  <si>
    <t>Grant Amount</t>
  </si>
  <si>
    <t>Project Amount</t>
  </si>
  <si>
    <t>Historic Annapolis with Banneker-Douglass Museum and Bates Legacy Center</t>
  </si>
  <si>
    <t xml:space="preserve">Anne Arundel County Trust for Preservation, Inc. </t>
  </si>
  <si>
    <t>loan</t>
  </si>
  <si>
    <t>Annapolis Community Foundation with Annapolis Greek Heritage Organization (Project)</t>
  </si>
  <si>
    <t>London Town Foundation</t>
  </si>
  <si>
    <t>Preservation of the Skipjack Lydia D</t>
  </si>
  <si>
    <t>Expanding Learning and Accessibility</t>
  </si>
  <si>
    <t>Community Open House</t>
  </si>
  <si>
    <t>Maryland Day Weekend 2022</t>
  </si>
  <si>
    <t>Hello, Radio! A Look Back at How Local Radio was Involved in Civil Rights</t>
  </si>
  <si>
    <t>Exhibition Catalogue for "Ambition: Charles Willson Peale in Anapolis"</t>
  </si>
  <si>
    <t>James Brice House Master Interpretive Plan</t>
  </si>
  <si>
    <t>The William Brown House Reinterpretation Project</t>
  </si>
  <si>
    <t>Native American Archaeology and Heritage Toolbox: Resources for the Schools &amp; the Public</t>
  </si>
  <si>
    <t>GRANT AMOUNT AWARDED</t>
  </si>
  <si>
    <t>GRANT AMOUNT REQUESTED</t>
  </si>
  <si>
    <t>MATCH</t>
  </si>
  <si>
    <t xml:space="preserve">Preservation of an Outdoor Hands-On Educational Skipjack/Exhibit </t>
  </si>
  <si>
    <t>Self-Guided Tour of the Museum's Grounds</t>
  </si>
  <si>
    <t>Spring Arts Open House Event</t>
  </si>
  <si>
    <t>Collaborative Management of Md Day Weekend 3-Day event</t>
  </si>
  <si>
    <t>Indoor and Outdoor Exhibit with Oral History Component</t>
  </si>
  <si>
    <t>Catalogue for Exhbition of Peale Paintings</t>
  </si>
  <si>
    <t>Master Interpretive Plan for Historic House Under Renovation -- with NPS Support</t>
  </si>
  <si>
    <t>New Interpretation of the Brown House -- with NEH Support</t>
  </si>
  <si>
    <t xml:space="preserve">Development of an Educational Toolbox about Native American Archaeology at Jug Bay </t>
  </si>
  <si>
    <t>$28,000.00*</t>
  </si>
  <si>
    <t>*NOTE: The additional $3,000 in funding above the $25,000 provided by the Block grant are provided by an anonymous donor.</t>
  </si>
  <si>
    <t>Outdoor Exhibits: An Extension of ‘Our Changing Waterfront</t>
  </si>
  <si>
    <t>Friends of Hancock's Resolution, Inc.</t>
  </si>
  <si>
    <t>Kunta Kinte Celebrations Inc.</t>
  </si>
  <si>
    <t>Chesapeake Crossroads Heritage Area (ALTSCHA, Inc.)</t>
  </si>
  <si>
    <t>FY23</t>
  </si>
  <si>
    <t xml:space="preserve">Historic Hancock's Resolution Exhibition Design Plan </t>
  </si>
  <si>
    <t>William Paca Garden Accessibility: Implementation Phase</t>
  </si>
  <si>
    <t xml:space="preserve">32nd Annual Kunta Kinte Heritage Festival </t>
  </si>
  <si>
    <t>ADA Pathways and Stormwater Management for the Eastern Campus</t>
  </si>
  <si>
    <t>The Wiley H. Bates Storytelling Project - Educate, Elevate, &amp; Empower</t>
  </si>
  <si>
    <t>Management Grant</t>
  </si>
  <si>
    <t>Marketing Grant</t>
  </si>
  <si>
    <t>Block Grant</t>
  </si>
  <si>
    <t>10, 547.20</t>
  </si>
  <si>
    <t>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</si>
</sst>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  <numFmt numFmtId="166" formatCode="&quot;$&quot;#,##0"/>
    <numFmt numFmtId="167" formatCode="_([$$-409]* #,##0.00_);_([$$-409]* \(#,##0.00\);_([$$-409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6" fillId="0" borderId="0">
      <alignment wrapText="1"/>
    </xf>
  </cellStyleXfs>
  <cellXfs count="7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165" fontId="6" fillId="0" borderId="1" xfId="0" applyNumberFormat="1" applyFont="1" applyBorder="1"/>
    <xf numFmtId="44" fontId="3" fillId="0" borderId="1" xfId="1" applyFont="1" applyBorder="1" applyAlignment="1">
      <alignment wrapText="1"/>
    </xf>
    <xf numFmtId="44" fontId="6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left" wrapText="1"/>
    </xf>
    <xf numFmtId="3" fontId="6" fillId="0" borderId="10" xfId="0" applyNumberFormat="1" applyFont="1" applyBorder="1" applyAlignment="1">
      <alignment horizontal="left" wrapText="1"/>
    </xf>
    <xf numFmtId="0" fontId="6" fillId="0" borderId="18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44" fontId="5" fillId="0" borderId="1" xfId="0" applyNumberFormat="1" applyFont="1" applyBorder="1"/>
    <xf numFmtId="164" fontId="2" fillId="0" borderId="1" xfId="0" applyNumberFormat="1" applyFont="1" applyBorder="1" applyAlignment="1">
      <alignment horizontal="center" vertical="top" wrapText="1"/>
    </xf>
    <xf numFmtId="3" fontId="6" fillId="0" borderId="25" xfId="0" applyNumberFormat="1" applyFont="1" applyBorder="1" applyAlignment="1">
      <alignment horizontal="left" wrapText="1"/>
    </xf>
    <xf numFmtId="165" fontId="6" fillId="0" borderId="22" xfId="0" applyNumberFormat="1" applyFont="1" applyBorder="1" applyAlignment="1">
      <alignment horizontal="left"/>
    </xf>
    <xf numFmtId="165" fontId="6" fillId="0" borderId="9" xfId="0" applyNumberFormat="1" applyFont="1" applyBorder="1" applyAlignment="1">
      <alignment horizontal="left"/>
    </xf>
    <xf numFmtId="165" fontId="6" fillId="0" borderId="26" xfId="0" applyNumberFormat="1" applyFont="1" applyBorder="1" applyAlignment="1">
      <alignment horizontal="left"/>
    </xf>
    <xf numFmtId="165" fontId="6" fillId="0" borderId="14" xfId="0" applyNumberFormat="1" applyFont="1" applyBorder="1" applyAlignment="1">
      <alignment horizontal="left"/>
    </xf>
    <xf numFmtId="165" fontId="6" fillId="0" borderId="16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5" fontId="6" fillId="0" borderId="16" xfId="0" applyNumberFormat="1" applyFont="1" applyBorder="1"/>
    <xf numFmtId="0" fontId="8" fillId="0" borderId="2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165" fontId="8" fillId="0" borderId="8" xfId="0" applyNumberFormat="1" applyFont="1" applyBorder="1" applyAlignment="1">
      <alignment horizontal="left"/>
    </xf>
    <xf numFmtId="165" fontId="8" fillId="0" borderId="9" xfId="0" applyNumberFormat="1" applyFont="1" applyBorder="1" applyAlignment="1">
      <alignment horizontal="left"/>
    </xf>
    <xf numFmtId="3" fontId="8" fillId="0" borderId="10" xfId="0" applyNumberFormat="1" applyFont="1" applyBorder="1" applyAlignment="1">
      <alignment horizontal="left" wrapText="1"/>
    </xf>
    <xf numFmtId="165" fontId="8" fillId="4" borderId="8" xfId="0" applyNumberFormat="1" applyFont="1" applyFill="1" applyBorder="1" applyAlignment="1">
      <alignment horizontal="left"/>
    </xf>
    <xf numFmtId="165" fontId="8" fillId="4" borderId="9" xfId="0" applyNumberFormat="1" applyFont="1" applyFill="1" applyBorder="1" applyAlignment="1">
      <alignment horizontal="left"/>
    </xf>
    <xf numFmtId="3" fontId="8" fillId="4" borderId="10" xfId="0" applyNumberFormat="1" applyFont="1" applyFill="1" applyBorder="1" applyAlignment="1">
      <alignment horizontal="left" wrapText="1"/>
    </xf>
    <xf numFmtId="165" fontId="8" fillId="4" borderId="33" xfId="0" applyNumberFormat="1" applyFont="1" applyFill="1" applyBorder="1" applyAlignment="1">
      <alignment horizontal="left"/>
    </xf>
    <xf numFmtId="165" fontId="8" fillId="4" borderId="14" xfId="0" applyNumberFormat="1" applyFont="1" applyFill="1" applyBorder="1" applyAlignment="1">
      <alignment horizontal="left"/>
    </xf>
    <xf numFmtId="3" fontId="8" fillId="4" borderId="25" xfId="0" applyNumberFormat="1" applyFont="1" applyFill="1" applyBorder="1" applyAlignment="1">
      <alignment horizontal="left" wrapText="1"/>
    </xf>
    <xf numFmtId="165" fontId="8" fillId="0" borderId="33" xfId="0" applyNumberFormat="1" applyFont="1" applyBorder="1" applyAlignment="1">
      <alignment horizontal="left"/>
    </xf>
    <xf numFmtId="165" fontId="8" fillId="0" borderId="14" xfId="0" applyNumberFormat="1" applyFont="1" applyBorder="1" applyAlignment="1">
      <alignment horizontal="left"/>
    </xf>
    <xf numFmtId="3" fontId="8" fillId="0" borderId="25" xfId="0" applyNumberFormat="1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4" borderId="18" xfId="0" applyFont="1" applyFill="1" applyBorder="1" applyAlignment="1">
      <alignment horizontal="left" wrapText="1"/>
    </xf>
    <xf numFmtId="165" fontId="8" fillId="0" borderId="19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left"/>
    </xf>
    <xf numFmtId="165" fontId="8" fillId="0" borderId="17" xfId="0" applyNumberFormat="1" applyFont="1" applyBorder="1" applyAlignment="1">
      <alignment horizontal="left"/>
    </xf>
    <xf numFmtId="165" fontId="8" fillId="4" borderId="17" xfId="0" applyNumberFormat="1" applyFont="1" applyFill="1" applyBorder="1" applyAlignment="1">
      <alignment horizontal="left"/>
    </xf>
    <xf numFmtId="165" fontId="8" fillId="4" borderId="1" xfId="0" applyNumberFormat="1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165" fontId="8" fillId="0" borderId="11" xfId="0" applyNumberFormat="1" applyFont="1" applyBorder="1" applyAlignment="1">
      <alignment horizontal="left"/>
    </xf>
    <xf numFmtId="165" fontId="8" fillId="0" borderId="12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7" fillId="2" borderId="36" xfId="0" applyFont="1" applyFill="1" applyBorder="1" applyAlignment="1">
      <alignment horizontal="right" vertical="center" wrapText="1"/>
    </xf>
    <xf numFmtId="165" fontId="8" fillId="0" borderId="36" xfId="0" applyNumberFormat="1" applyFont="1" applyBorder="1" applyAlignment="1">
      <alignment horizontal="left"/>
    </xf>
    <xf numFmtId="165" fontId="8" fillId="0" borderId="36" xfId="0" applyNumberFormat="1" applyFont="1" applyBorder="1"/>
    <xf numFmtId="165" fontId="8" fillId="0" borderId="41" xfId="0" applyNumberFormat="1" applyFont="1" applyBorder="1" applyAlignment="1">
      <alignment horizontal="left"/>
    </xf>
    <xf numFmtId="0" fontId="8" fillId="0" borderId="40" xfId="0" applyFont="1" applyBorder="1" applyAlignment="1">
      <alignment wrapText="1"/>
    </xf>
    <xf numFmtId="0" fontId="8" fillId="2" borderId="21" xfId="0" applyFont="1" applyFill="1" applyBorder="1" applyAlignment="1">
      <alignment vertical="center" wrapText="1"/>
    </xf>
    <xf numFmtId="165" fontId="8" fillId="4" borderId="22" xfId="0" applyNumberFormat="1" applyFont="1" applyFill="1" applyBorder="1" applyAlignment="1">
      <alignment horizontal="left"/>
    </xf>
    <xf numFmtId="165" fontId="8" fillId="0" borderId="26" xfId="0" applyNumberFormat="1" applyFont="1" applyBorder="1" applyAlignment="1">
      <alignment horizontal="left"/>
    </xf>
    <xf numFmtId="165" fontId="8" fillId="4" borderId="16" xfId="0" applyNumberFormat="1" applyFont="1" applyFill="1" applyBorder="1" applyAlignment="1">
      <alignment horizontal="left"/>
    </xf>
    <xf numFmtId="165" fontId="8" fillId="0" borderId="16" xfId="0" applyNumberFormat="1" applyFont="1" applyBorder="1" applyAlignment="1">
      <alignment horizontal="left"/>
    </xf>
    <xf numFmtId="165" fontId="8" fillId="0" borderId="17" xfId="0" applyNumberFormat="1" applyFont="1" applyBorder="1"/>
    <xf numFmtId="165" fontId="8" fillId="0" borderId="1" xfId="0" applyNumberFormat="1" applyFont="1" applyBorder="1"/>
    <xf numFmtId="0" fontId="8" fillId="0" borderId="18" xfId="0" applyFont="1" applyBorder="1" applyAlignment="1">
      <alignment wrapText="1"/>
    </xf>
    <xf numFmtId="165" fontId="8" fillId="4" borderId="16" xfId="0" applyNumberFormat="1" applyFont="1" applyFill="1" applyBorder="1"/>
    <xf numFmtId="165" fontId="8" fillId="4" borderId="1" xfId="0" applyNumberFormat="1" applyFont="1" applyFill="1" applyBorder="1"/>
    <xf numFmtId="0" fontId="8" fillId="4" borderId="18" xfId="0" applyFont="1" applyFill="1" applyBorder="1"/>
    <xf numFmtId="0" fontId="8" fillId="2" borderId="29" xfId="0" applyFont="1" applyFill="1" applyBorder="1" applyAlignment="1">
      <alignment vertical="center" wrapText="1"/>
    </xf>
    <xf numFmtId="165" fontId="8" fillId="0" borderId="23" xfId="0" applyNumberFormat="1" applyFont="1" applyBorder="1"/>
    <xf numFmtId="165" fontId="8" fillId="0" borderId="7" xfId="0" applyNumberFormat="1" applyFont="1" applyBorder="1"/>
    <xf numFmtId="0" fontId="8" fillId="0" borderId="24" xfId="0" applyFont="1" applyBorder="1" applyAlignment="1">
      <alignment wrapText="1"/>
    </xf>
    <xf numFmtId="165" fontId="8" fillId="4" borderId="30" xfId="0" applyNumberFormat="1" applyFont="1" applyFill="1" applyBorder="1"/>
    <xf numFmtId="165" fontId="8" fillId="4" borderId="7" xfId="0" applyNumberFormat="1" applyFont="1" applyFill="1" applyBorder="1"/>
    <xf numFmtId="0" fontId="8" fillId="4" borderId="24" xfId="0" applyFont="1" applyFill="1" applyBorder="1"/>
    <xf numFmtId="0" fontId="7" fillId="2" borderId="28" xfId="0" applyFont="1" applyFill="1" applyBorder="1" applyAlignment="1">
      <alignment horizontal="right" vertical="center" wrapText="1"/>
    </xf>
    <xf numFmtId="165" fontId="8" fillId="0" borderId="31" xfId="0" applyNumberFormat="1" applyFont="1" applyBorder="1"/>
    <xf numFmtId="0" fontId="7" fillId="0" borderId="32" xfId="0" applyFont="1" applyBorder="1" applyAlignment="1">
      <alignment horizontal="right" wrapText="1"/>
    </xf>
    <xf numFmtId="0" fontId="7" fillId="0" borderId="28" xfId="0" applyFont="1" applyBorder="1" applyAlignment="1">
      <alignment horizontal="right"/>
    </xf>
    <xf numFmtId="165" fontId="8" fillId="4" borderId="17" xfId="0" applyNumberFormat="1" applyFont="1" applyFill="1" applyBorder="1"/>
    <xf numFmtId="0" fontId="8" fillId="4" borderId="27" xfId="0" applyFont="1" applyFill="1" applyBorder="1"/>
    <xf numFmtId="165" fontId="8" fillId="4" borderId="19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8" fillId="0" borderId="42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7" fillId="2" borderId="40" xfId="0" applyFont="1" applyFill="1" applyBorder="1" applyAlignment="1">
      <alignment horizontal="right" vertical="center" wrapText="1"/>
    </xf>
    <xf numFmtId="165" fontId="8" fillId="0" borderId="41" xfId="0" applyNumberFormat="1" applyFont="1" applyBorder="1"/>
    <xf numFmtId="0" fontId="7" fillId="0" borderId="40" xfId="0" applyFont="1" applyBorder="1" applyAlignment="1">
      <alignment horizontal="right"/>
    </xf>
    <xf numFmtId="0" fontId="7" fillId="0" borderId="44" xfId="0" applyFont="1" applyBorder="1" applyAlignment="1">
      <alignment horizontal="right" wrapText="1"/>
    </xf>
    <xf numFmtId="165" fontId="8" fillId="0" borderId="45" xfId="0" applyNumberFormat="1" applyFont="1" applyBorder="1" applyAlignment="1">
      <alignment horizontal="left"/>
    </xf>
    <xf numFmtId="165" fontId="8" fillId="4" borderId="45" xfId="0" applyNumberFormat="1" applyFont="1" applyFill="1" applyBorder="1" applyAlignment="1">
      <alignment horizontal="left"/>
    </xf>
    <xf numFmtId="165" fontId="8" fillId="0" borderId="46" xfId="0" applyNumberFormat="1" applyFont="1" applyBorder="1" applyAlignment="1">
      <alignment horizontal="left"/>
    </xf>
    <xf numFmtId="0" fontId="8" fillId="0" borderId="47" xfId="0" applyFont="1" applyBorder="1" applyAlignment="1">
      <alignment horizontal="left" wrapText="1"/>
    </xf>
    <xf numFmtId="165" fontId="8" fillId="4" borderId="46" xfId="0" applyNumberFormat="1" applyFont="1" applyFill="1" applyBorder="1" applyAlignment="1">
      <alignment horizontal="left"/>
    </xf>
    <xf numFmtId="0" fontId="8" fillId="4" borderId="47" xfId="0" applyFont="1" applyFill="1" applyBorder="1" applyAlignment="1">
      <alignment horizontal="left" wrapText="1"/>
    </xf>
    <xf numFmtId="0" fontId="8" fillId="0" borderId="48" xfId="0" applyFont="1" applyBorder="1" applyAlignment="1">
      <alignment horizontal="left" wrapText="1"/>
    </xf>
    <xf numFmtId="165" fontId="8" fillId="4" borderId="11" xfId="0" applyNumberFormat="1" applyFont="1" applyFill="1" applyBorder="1" applyAlignment="1">
      <alignment horizontal="left"/>
    </xf>
    <xf numFmtId="165" fontId="8" fillId="4" borderId="12" xfId="0" applyNumberFormat="1" applyFont="1" applyFill="1" applyBorder="1" applyAlignment="1">
      <alignment horizontal="left"/>
    </xf>
    <xf numFmtId="0" fontId="8" fillId="4" borderId="13" xfId="0" applyFont="1" applyFill="1" applyBorder="1" applyAlignment="1">
      <alignment horizontal="left" wrapText="1"/>
    </xf>
    <xf numFmtId="0" fontId="7" fillId="2" borderId="39" xfId="0" applyFont="1" applyFill="1" applyBorder="1" applyAlignment="1">
      <alignment horizontal="right" vertical="center" wrapText="1"/>
    </xf>
    <xf numFmtId="0" fontId="8" fillId="0" borderId="43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165" fontId="8" fillId="0" borderId="51" xfId="0" applyNumberFormat="1" applyFont="1" applyBorder="1" applyAlignment="1">
      <alignment horizontal="center"/>
    </xf>
    <xf numFmtId="165" fontId="8" fillId="0" borderId="50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165" fontId="8" fillId="0" borderId="60" xfId="0" applyNumberFormat="1" applyFont="1" applyBorder="1" applyAlignment="1">
      <alignment horizontal="center"/>
    </xf>
    <xf numFmtId="165" fontId="8" fillId="0" borderId="54" xfId="0" applyNumberFormat="1" applyFont="1" applyBorder="1" applyAlignment="1">
      <alignment horizontal="center"/>
    </xf>
    <xf numFmtId="0" fontId="7" fillId="4" borderId="55" xfId="0" applyFont="1" applyFill="1" applyBorder="1"/>
    <xf numFmtId="0" fontId="7" fillId="4" borderId="31" xfId="0" applyFont="1" applyFill="1" applyBorder="1" applyAlignment="1">
      <alignment horizontal="center"/>
    </xf>
    <xf numFmtId="165" fontId="8" fillId="0" borderId="62" xfId="0" applyNumberFormat="1" applyFont="1" applyBorder="1" applyAlignment="1">
      <alignment horizontal="center"/>
    </xf>
    <xf numFmtId="165" fontId="8" fillId="0" borderId="63" xfId="0" applyNumberFormat="1" applyFont="1" applyBorder="1" applyAlignment="1">
      <alignment horizontal="center"/>
    </xf>
    <xf numFmtId="165" fontId="8" fillId="0" borderId="64" xfId="0" applyNumberFormat="1" applyFont="1" applyBorder="1" applyAlignment="1">
      <alignment horizontal="center"/>
    </xf>
    <xf numFmtId="165" fontId="8" fillId="0" borderId="65" xfId="0" applyNumberFormat="1" applyFont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8" fillId="0" borderId="64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5" fontId="8" fillId="0" borderId="62" xfId="0" applyNumberFormat="1" applyFont="1" applyBorder="1" applyAlignment="1">
      <alignment horizontal="center" vertical="center"/>
    </xf>
    <xf numFmtId="165" fontId="8" fillId="0" borderId="65" xfId="0" applyNumberFormat="1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165" fontId="8" fillId="0" borderId="63" xfId="0" applyNumberFormat="1" applyFont="1" applyBorder="1" applyAlignment="1">
      <alignment horizontal="center" vertical="center"/>
    </xf>
    <xf numFmtId="165" fontId="8" fillId="0" borderId="54" xfId="0" applyNumberFormat="1" applyFont="1" applyBorder="1" applyAlignment="1">
      <alignment horizontal="center" vertical="center"/>
    </xf>
    <xf numFmtId="165" fontId="8" fillId="0" borderId="58" xfId="0" applyNumberFormat="1" applyFont="1" applyBorder="1" applyAlignment="1">
      <alignment horizontal="center"/>
    </xf>
    <xf numFmtId="165" fontId="8" fillId="0" borderId="34" xfId="0" applyNumberFormat="1" applyFont="1" applyBorder="1" applyAlignment="1">
      <alignment horizontal="center"/>
    </xf>
    <xf numFmtId="165" fontId="8" fillId="2" borderId="56" xfId="0" applyNumberFormat="1" applyFont="1" applyFill="1" applyBorder="1" applyAlignment="1">
      <alignment horizontal="left" vertical="center" wrapText="1"/>
    </xf>
    <xf numFmtId="165" fontId="8" fillId="2" borderId="21" xfId="0" applyNumberFormat="1" applyFont="1" applyFill="1" applyBorder="1" applyAlignment="1">
      <alignment horizontal="left" vertical="center" wrapText="1"/>
    </xf>
    <xf numFmtId="165" fontId="8" fillId="0" borderId="69" xfId="0" applyNumberFormat="1" applyFont="1" applyBorder="1" applyAlignment="1">
      <alignment horizontal="center"/>
    </xf>
    <xf numFmtId="165" fontId="8" fillId="0" borderId="48" xfId="0" applyNumberFormat="1" applyFont="1" applyBorder="1"/>
    <xf numFmtId="165" fontId="8" fillId="2" borderId="53" xfId="0" applyNumberFormat="1" applyFont="1" applyFill="1" applyBorder="1" applyAlignment="1">
      <alignment horizontal="left" vertical="center" wrapText="1"/>
    </xf>
    <xf numFmtId="165" fontId="8" fillId="2" borderId="37" xfId="0" applyNumberFormat="1" applyFont="1" applyFill="1" applyBorder="1" applyAlignment="1">
      <alignment horizontal="left" vertical="center" wrapText="1"/>
    </xf>
    <xf numFmtId="165" fontId="8" fillId="0" borderId="43" xfId="0" applyNumberFormat="1" applyFont="1" applyBorder="1"/>
    <xf numFmtId="165" fontId="8" fillId="2" borderId="42" xfId="0" applyNumberFormat="1" applyFont="1" applyFill="1" applyBorder="1" applyAlignment="1">
      <alignment horizontal="left" vertical="center" wrapText="1"/>
    </xf>
    <xf numFmtId="165" fontId="8" fillId="0" borderId="36" xfId="0" applyNumberFormat="1" applyFont="1" applyBorder="1" applyAlignment="1">
      <alignment horizontal="center"/>
    </xf>
    <xf numFmtId="165" fontId="8" fillId="0" borderId="56" xfId="0" applyNumberFormat="1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5" fontId="8" fillId="0" borderId="34" xfId="0" applyNumberFormat="1" applyFont="1" applyBorder="1" applyAlignment="1">
      <alignment horizontal="center" vertical="center"/>
    </xf>
    <xf numFmtId="165" fontId="8" fillId="0" borderId="50" xfId="0" applyNumberFormat="1" applyFont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 wrapText="1"/>
    </xf>
    <xf numFmtId="0" fontId="8" fillId="0" borderId="38" xfId="0" applyFont="1" applyBorder="1"/>
    <xf numFmtId="165" fontId="8" fillId="0" borderId="3" xfId="0" applyNumberFormat="1" applyFont="1" applyBorder="1"/>
    <xf numFmtId="165" fontId="8" fillId="0" borderId="22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165" fontId="8" fillId="0" borderId="60" xfId="0" applyNumberFormat="1" applyFont="1" applyBorder="1" applyAlignment="1">
      <alignment horizontal="center" vertical="center"/>
    </xf>
    <xf numFmtId="165" fontId="8" fillId="0" borderId="70" xfId="0" applyNumberFormat="1" applyFont="1" applyBorder="1" applyAlignment="1">
      <alignment horizontal="center"/>
    </xf>
    <xf numFmtId="165" fontId="8" fillId="0" borderId="68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165" fontId="8" fillId="0" borderId="41" xfId="0" applyNumberFormat="1" applyFont="1" applyBorder="1" applyAlignment="1">
      <alignment horizontal="center"/>
    </xf>
    <xf numFmtId="165" fontId="8" fillId="0" borderId="71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72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51" xfId="0" applyNumberFormat="1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/>
    </xf>
    <xf numFmtId="165" fontId="8" fillId="0" borderId="67" xfId="0" applyNumberFormat="1" applyFont="1" applyBorder="1" applyAlignment="1">
      <alignment horizontal="center"/>
    </xf>
    <xf numFmtId="165" fontId="8" fillId="0" borderId="66" xfId="0" applyNumberFormat="1" applyFont="1" applyBorder="1" applyAlignment="1">
      <alignment horizontal="center"/>
    </xf>
    <xf numFmtId="165" fontId="8" fillId="0" borderId="57" xfId="0" applyNumberFormat="1" applyFont="1" applyBorder="1" applyAlignment="1">
      <alignment horizontal="center"/>
    </xf>
    <xf numFmtId="0" fontId="7" fillId="4" borderId="36" xfId="0" applyFont="1" applyFill="1" applyBorder="1"/>
    <xf numFmtId="0" fontId="7" fillId="4" borderId="61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165" fontId="8" fillId="0" borderId="39" xfId="0" applyNumberFormat="1" applyFont="1" applyBorder="1"/>
    <xf numFmtId="0" fontId="8" fillId="0" borderId="1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5" fontId="8" fillId="2" borderId="2" xfId="0" applyNumberFormat="1" applyFont="1" applyFill="1" applyBorder="1" applyAlignment="1">
      <alignment horizontal="left" vertical="center" wrapText="1"/>
    </xf>
    <xf numFmtId="0" fontId="8" fillId="4" borderId="55" xfId="0" applyFont="1" applyFill="1" applyBorder="1" applyAlignment="1">
      <alignment horizontal="center"/>
    </xf>
    <xf numFmtId="165" fontId="8" fillId="0" borderId="58" xfId="0" applyNumberFormat="1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5" fontId="8" fillId="0" borderId="72" xfId="0" applyNumberFormat="1" applyFont="1" applyBorder="1" applyAlignment="1">
      <alignment horizontal="center" vertical="center"/>
    </xf>
    <xf numFmtId="165" fontId="8" fillId="0" borderId="69" xfId="0" applyNumberFormat="1" applyFont="1" applyBorder="1" applyAlignment="1">
      <alignment horizontal="center" vertical="center"/>
    </xf>
    <xf numFmtId="165" fontId="8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left"/>
    </xf>
    <xf numFmtId="165" fontId="8" fillId="4" borderId="69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4" fillId="2" borderId="74" xfId="0" applyFont="1" applyFill="1" applyBorder="1" applyAlignment="1">
      <alignment vertical="center" wrapText="1"/>
    </xf>
    <xf numFmtId="0" fontId="0" fillId="0" borderId="73" xfId="0" applyBorder="1" applyAlignment="1">
      <alignment horizontal="center"/>
    </xf>
    <xf numFmtId="0" fontId="0" fillId="0" borderId="17" xfId="0" applyBorder="1" applyAlignment="1">
      <alignment vertical="center" wrapText="1"/>
    </xf>
    <xf numFmtId="165" fontId="8" fillId="0" borderId="20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/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8" fillId="4" borderId="5" xfId="0" applyNumberFormat="1" applyFont="1" applyFill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165" fontId="8" fillId="0" borderId="48" xfId="0" applyNumberFormat="1" applyFont="1" applyBorder="1" applyAlignment="1">
      <alignment horizontal="center"/>
    </xf>
    <xf numFmtId="0" fontId="8" fillId="0" borderId="7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54" xfId="0" applyFont="1" applyBorder="1" applyAlignment="1">
      <alignment horizontal="center"/>
    </xf>
    <xf numFmtId="165" fontId="8" fillId="0" borderId="43" xfId="0" applyNumberFormat="1" applyFont="1" applyBorder="1" applyAlignment="1">
      <alignment horizontal="left"/>
    </xf>
    <xf numFmtId="0" fontId="8" fillId="0" borderId="5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4" borderId="58" xfId="0" applyFont="1" applyFill="1" applyBorder="1" applyAlignment="1">
      <alignment horizontal="center"/>
    </xf>
    <xf numFmtId="0" fontId="7" fillId="4" borderId="20" xfId="0" applyFont="1" applyFill="1" applyBorder="1"/>
    <xf numFmtId="0" fontId="8" fillId="2" borderId="42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/>
    </xf>
    <xf numFmtId="165" fontId="8" fillId="3" borderId="66" xfId="0" applyNumberFormat="1" applyFont="1" applyFill="1" applyBorder="1" applyAlignment="1">
      <alignment horizontal="center"/>
    </xf>
    <xf numFmtId="165" fontId="8" fillId="3" borderId="15" xfId="0" applyNumberFormat="1" applyFont="1" applyFill="1" applyBorder="1" applyAlignment="1">
      <alignment horizontal="center"/>
    </xf>
    <xf numFmtId="165" fontId="8" fillId="3" borderId="67" xfId="0" applyNumberFormat="1" applyFont="1" applyFill="1" applyBorder="1" applyAlignment="1">
      <alignment horizontal="center"/>
    </xf>
    <xf numFmtId="165" fontId="8" fillId="3" borderId="67" xfId="0" applyNumberFormat="1" applyFont="1" applyFill="1" applyBorder="1" applyAlignment="1">
      <alignment horizontal="center" vertical="center"/>
    </xf>
    <xf numFmtId="165" fontId="8" fillId="3" borderId="6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8" fontId="4" fillId="0" borderId="0" xfId="0" applyNumberFormat="1" applyFont="1" applyAlignment="1">
      <alignment horizontal="right" vertical="center" wrapText="1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8" fontId="5" fillId="0" borderId="1" xfId="0" applyNumberFormat="1" applyFont="1" applyBorder="1"/>
    <xf numFmtId="165" fontId="8" fillId="0" borderId="29" xfId="0" applyNumberFormat="1" applyFont="1" applyBorder="1"/>
    <xf numFmtId="165" fontId="8" fillId="2" borderId="57" xfId="0" applyNumberFormat="1" applyFont="1" applyFill="1" applyBorder="1" applyAlignment="1">
      <alignment horizontal="left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65" fontId="8" fillId="0" borderId="36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69" xfId="0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/>
    </xf>
    <xf numFmtId="165" fontId="4" fillId="0" borderId="73" xfId="0" applyNumberFormat="1" applyFont="1" applyBorder="1" applyAlignment="1">
      <alignment horizontal="center"/>
    </xf>
    <xf numFmtId="44" fontId="4" fillId="0" borderId="73" xfId="1" applyFont="1" applyBorder="1" applyAlignment="1">
      <alignment horizontal="center"/>
    </xf>
    <xf numFmtId="167" fontId="4" fillId="0" borderId="73" xfId="1" applyNumberFormat="1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9" fontId="0" fillId="0" borderId="0" xfId="3" applyFont="1"/>
    <xf numFmtId="0" fontId="0" fillId="5" borderId="17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18" xfId="0" applyNumberFormat="1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left" wrapText="1"/>
    </xf>
    <xf numFmtId="165" fontId="0" fillId="5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7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0" fontId="0" fillId="5" borderId="23" xfId="0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5" fontId="0" fillId="5" borderId="7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0" fillId="0" borderId="73" xfId="0" applyNumberFormat="1" applyBorder="1" applyAlignment="1">
      <alignment horizontal="center"/>
    </xf>
    <xf numFmtId="165" fontId="8" fillId="0" borderId="0" xfId="0" applyNumberFormat="1" applyFont="1" applyAlignment="1">
      <alignment horizontal="left" vertical="center" wrapText="1"/>
    </xf>
    <xf numFmtId="0" fontId="4" fillId="5" borderId="74" xfId="0" applyFont="1" applyFill="1" applyBorder="1" applyAlignment="1">
      <alignment vertical="center" wrapText="1"/>
    </xf>
    <xf numFmtId="0" fontId="0" fillId="5" borderId="73" xfId="0" applyFill="1" applyBorder="1" applyAlignment="1">
      <alignment horizontal="center"/>
    </xf>
    <xf numFmtId="165" fontId="0" fillId="5" borderId="73" xfId="0" applyNumberForma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165" fontId="11" fillId="0" borderId="60" xfId="2" applyNumberFormat="1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6" fontId="0" fillId="0" borderId="0" xfId="0" applyNumberFormat="1"/>
    <xf numFmtId="165" fontId="13" fillId="5" borderId="18" xfId="0" applyNumberFormat="1" applyFont="1" applyFill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 wrapText="1"/>
    </xf>
    <xf numFmtId="165" fontId="4" fillId="5" borderId="24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165" fontId="3" fillId="0" borderId="1" xfId="0" applyNumberFormat="1" applyFont="1" applyBorder="1" applyAlignment="1">
      <alignment horizontal="right" wrapText="1"/>
    </xf>
    <xf numFmtId="165" fontId="3" fillId="0" borderId="1" xfId="1" applyNumberFormat="1" applyFont="1" applyBorder="1" applyAlignment="1">
      <alignment horizontal="right" wrapText="1"/>
    </xf>
    <xf numFmtId="165" fontId="6" fillId="0" borderId="1" xfId="1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6" fillId="0" borderId="1" xfId="1" applyNumberFormat="1" applyFont="1" applyBorder="1"/>
    <xf numFmtId="8" fontId="12" fillId="0" borderId="0" xfId="1" applyNumberFormat="1" applyFont="1" applyAlignment="1">
      <alignment horizontal="right" wrapText="1"/>
    </xf>
    <xf numFmtId="8" fontId="0" fillId="0" borderId="0" xfId="1" applyNumberFormat="1" applyFont="1"/>
    <xf numFmtId="165" fontId="8" fillId="0" borderId="0" xfId="0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165" fontId="0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0" xfId="0" applyFont="1" applyAlignment="1">
      <alignment wrapText="1"/>
    </xf>
    <xf numFmtId="8" fontId="12" fillId="0" borderId="1" xfId="1" applyNumberFormat="1" applyFont="1" applyBorder="1" applyAlignment="1">
      <alignment horizontal="right" wrapText="1"/>
    </xf>
    <xf numFmtId="8" fontId="0" fillId="0" borderId="1" xfId="1" applyNumberFormat="1" applyFont="1" applyBorder="1"/>
    <xf numFmtId="8" fontId="12" fillId="0" borderId="1" xfId="0" applyNumberFormat="1" applyFont="1" applyBorder="1" applyAlignment="1">
      <alignment horizontal="right" wrapText="1"/>
    </xf>
    <xf numFmtId="8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8" fillId="4" borderId="4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0" fontId="0" fillId="0" borderId="17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76" xfId="0" applyFont="1" applyBorder="1" applyAlignment="1">
      <alignment vertical="top"/>
    </xf>
    <xf numFmtId="44" fontId="5" fillId="0" borderId="76" xfId="1" applyFont="1" applyFill="1" applyBorder="1" applyAlignment="1">
      <alignment horizontal="left" vertical="top" wrapText="1"/>
    </xf>
    <xf numFmtId="44" fontId="5" fillId="0" borderId="76" xfId="1" applyFont="1" applyFill="1" applyBorder="1" applyAlignment="1">
      <alignment horizontal="center" vertical="top" wrapText="1"/>
    </xf>
    <xf numFmtId="0" fontId="5" fillId="0" borderId="76" xfId="0" applyFont="1" applyBorder="1" applyAlignment="1">
      <alignment wrapText="1"/>
    </xf>
    <xf numFmtId="0" fontId="6" fillId="0" borderId="76" xfId="0" applyFont="1" applyBorder="1" applyAlignment="1">
      <alignment horizontal="left" wrapText="1"/>
    </xf>
    <xf numFmtId="44" fontId="6" fillId="0" borderId="76" xfId="1" applyFont="1" applyFill="1" applyBorder="1" applyAlignment="1">
      <alignment horizontal="right" wrapText="1"/>
    </xf>
    <xf numFmtId="0" fontId="6" fillId="0" borderId="76" xfId="0" applyFont="1" applyBorder="1" applyAlignment="1">
      <alignment wrapText="1"/>
    </xf>
    <xf numFmtId="44" fontId="6" fillId="0" borderId="76" xfId="1" applyFont="1" applyFill="1" applyBorder="1"/>
    <xf numFmtId="0" fontId="6" fillId="0" borderId="76" xfId="0" applyFont="1" applyBorder="1"/>
    <xf numFmtId="0" fontId="6" fillId="0" borderId="76" xfId="0" applyFont="1" applyBorder="1" applyAlignment="1">
      <alignment horizontal="center" vertical="center"/>
    </xf>
    <xf numFmtId="44" fontId="6" fillId="0" borderId="76" xfId="1" applyFont="1" applyFill="1" applyBorder="1" applyAlignment="1"/>
    <xf numFmtId="164" fontId="5" fillId="0" borderId="76" xfId="0" applyNumberFormat="1" applyFont="1" applyBorder="1" applyAlignment="1">
      <alignment horizontal="center" vertical="top" wrapText="1"/>
    </xf>
    <xf numFmtId="44" fontId="5" fillId="0" borderId="76" xfId="0" applyNumberFormat="1" applyFont="1" applyBorder="1" applyAlignment="1">
      <alignment horizontal="center" wrapText="1"/>
    </xf>
    <xf numFmtId="8" fontId="6" fillId="0" borderId="76" xfId="0" applyNumberFormat="1" applyFont="1" applyBorder="1" applyAlignment="1">
      <alignment horizontal="center" wrapText="1"/>
    </xf>
    <xf numFmtId="0" fontId="6" fillId="0" borderId="76" xfId="0" applyFont="1" applyBorder="1" applyAlignment="1">
      <alignment horizontal="left" vertical="center" wrapText="1"/>
    </xf>
    <xf numFmtId="0" fontId="5" fillId="0" borderId="76" xfId="0" applyFont="1" applyBorder="1" applyAlignment="1">
      <alignment vertical="center"/>
    </xf>
    <xf numFmtId="44" fontId="5" fillId="0" borderId="76" xfId="1" applyFont="1" applyFill="1" applyBorder="1"/>
    <xf numFmtId="44" fontId="6" fillId="0" borderId="76" xfId="1" applyFont="1" applyFill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5" fillId="0" borderId="76" xfId="0" applyFont="1" applyBorder="1" applyAlignment="1">
      <alignment horizontal="center" vertical="top" wrapText="1"/>
    </xf>
    <xf numFmtId="44" fontId="5" fillId="0" borderId="76" xfId="0" applyNumberFormat="1" applyFont="1" applyBorder="1" applyAlignment="1">
      <alignment horizontal="center" vertical="top" wrapText="1"/>
    </xf>
    <xf numFmtId="0" fontId="6" fillId="0" borderId="77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78" xfId="0" applyFont="1" applyBorder="1" applyAlignment="1">
      <alignment wrapText="1"/>
    </xf>
    <xf numFmtId="166" fontId="8" fillId="0" borderId="51" xfId="0" applyNumberFormat="1" applyFont="1" applyBorder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39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8" fillId="0" borderId="15" xfId="0" applyNumberFormat="1" applyFont="1" applyFill="1" applyBorder="1" applyAlignment="1">
      <alignment horizontal="center"/>
    </xf>
    <xf numFmtId="165" fontId="8" fillId="0" borderId="72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vertical="center"/>
    </xf>
    <xf numFmtId="166" fontId="8" fillId="0" borderId="1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 vertical="center"/>
    </xf>
    <xf numFmtId="165" fontId="8" fillId="0" borderId="72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5" xfId="0" applyFill="1" applyBorder="1"/>
    <xf numFmtId="0" fontId="0" fillId="0" borderId="72" xfId="0" applyFill="1" applyBorder="1"/>
    <xf numFmtId="166" fontId="8" fillId="0" borderId="5" xfId="0" applyNumberFormat="1" applyFont="1" applyFill="1" applyBorder="1" applyAlignment="1">
      <alignment horizontal="center"/>
    </xf>
    <xf numFmtId="166" fontId="8" fillId="0" borderId="15" xfId="0" applyNumberFormat="1" applyFont="1" applyFill="1" applyBorder="1" applyAlignment="1">
      <alignment horizontal="center"/>
    </xf>
    <xf numFmtId="0" fontId="8" fillId="0" borderId="72" xfId="0" applyFont="1" applyFill="1" applyBorder="1"/>
    <xf numFmtId="165" fontId="8" fillId="0" borderId="5" xfId="0" applyNumberFormat="1" applyFont="1" applyFill="1" applyBorder="1"/>
    <xf numFmtId="165" fontId="8" fillId="0" borderId="15" xfId="0" applyNumberFormat="1" applyFont="1" applyFill="1" applyBorder="1"/>
    <xf numFmtId="165" fontId="8" fillId="0" borderId="72" xfId="0" applyNumberFormat="1" applyFont="1" applyFill="1" applyBorder="1"/>
    <xf numFmtId="165" fontId="8" fillId="0" borderId="58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0" borderId="69" xfId="0" applyNumberFormat="1" applyFont="1" applyFill="1" applyBorder="1" applyAlignment="1">
      <alignment horizontal="center"/>
    </xf>
    <xf numFmtId="3" fontId="6" fillId="0" borderId="0" xfId="0" applyNumberFormat="1" applyFont="1" applyFill="1"/>
    <xf numFmtId="0" fontId="6" fillId="0" borderId="1" xfId="0" applyFont="1" applyFill="1" applyBorder="1" applyAlignment="1">
      <alignment wrapText="1"/>
    </xf>
    <xf numFmtId="0" fontId="8" fillId="0" borderId="58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69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58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165" fontId="8" fillId="0" borderId="69" xfId="0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165" fontId="8" fillId="0" borderId="70" xfId="0" applyNumberFormat="1" applyFont="1" applyFill="1" applyBorder="1" applyAlignment="1">
      <alignment horizontal="center"/>
    </xf>
    <xf numFmtId="165" fontId="8" fillId="0" borderId="68" xfId="0" applyNumberFormat="1" applyFont="1" applyFill="1" applyBorder="1" applyAlignment="1">
      <alignment horizontal="center"/>
    </xf>
    <xf numFmtId="165" fontId="8" fillId="0" borderId="67" xfId="0" applyNumberFormat="1" applyFont="1" applyFill="1" applyBorder="1" applyAlignment="1">
      <alignment horizontal="center"/>
    </xf>
    <xf numFmtId="165" fontId="8" fillId="0" borderId="66" xfId="0" applyNumberFormat="1" applyFont="1" applyFill="1" applyBorder="1" applyAlignment="1">
      <alignment horizontal="center"/>
    </xf>
    <xf numFmtId="165" fontId="8" fillId="0" borderId="41" xfId="0" applyNumberFormat="1" applyFont="1" applyFill="1" applyBorder="1" applyAlignment="1">
      <alignment horizontal="center"/>
    </xf>
    <xf numFmtId="165" fontId="8" fillId="0" borderId="71" xfId="0" applyNumberFormat="1" applyFont="1" applyFill="1" applyBorder="1" applyAlignment="1">
      <alignment horizontal="center"/>
    </xf>
    <xf numFmtId="165" fontId="8" fillId="0" borderId="70" xfId="0" applyNumberFormat="1" applyFont="1" applyFill="1" applyBorder="1" applyAlignment="1">
      <alignment horizontal="center" vertical="center"/>
    </xf>
    <xf numFmtId="165" fontId="8" fillId="0" borderId="68" xfId="0" applyNumberFormat="1" applyFont="1" applyFill="1" applyBorder="1" applyAlignment="1">
      <alignment horizontal="center" vertical="center"/>
    </xf>
    <xf numFmtId="165" fontId="8" fillId="0" borderId="67" xfId="0" applyNumberFormat="1" applyFont="1" applyFill="1" applyBorder="1" applyAlignment="1">
      <alignment horizontal="center" vertical="center"/>
    </xf>
    <xf numFmtId="165" fontId="8" fillId="0" borderId="66" xfId="0" applyNumberFormat="1" applyFont="1" applyFill="1" applyBorder="1" applyAlignment="1">
      <alignment horizontal="center" vertical="center"/>
    </xf>
    <xf numFmtId="165" fontId="8" fillId="0" borderId="71" xfId="0" applyNumberFormat="1" applyFont="1" applyFill="1" applyBorder="1" applyAlignment="1">
      <alignment horizontal="center" vertical="center"/>
    </xf>
    <xf numFmtId="165" fontId="8" fillId="0" borderId="41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wrapText="1"/>
    </xf>
    <xf numFmtId="165" fontId="8" fillId="0" borderId="20" xfId="0" applyNumberFormat="1" applyFont="1" applyFill="1" applyBorder="1" applyAlignment="1">
      <alignment horizontal="center" vertical="center" wrapText="1"/>
    </xf>
    <xf numFmtId="165" fontId="8" fillId="0" borderId="53" xfId="0" applyNumberFormat="1" applyFont="1" applyFill="1" applyBorder="1" applyAlignment="1">
      <alignment horizontal="left" vertical="center" wrapText="1"/>
    </xf>
    <xf numFmtId="165" fontId="8" fillId="0" borderId="37" xfId="0" applyNumberFormat="1" applyFont="1" applyFill="1" applyBorder="1" applyAlignment="1">
      <alignment horizontal="left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165" fontId="8" fillId="0" borderId="43" xfId="0" applyNumberFormat="1" applyFont="1" applyFill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20" xfId="0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0" fillId="0" borderId="58" xfId="0" applyFill="1" applyBorder="1"/>
    <xf numFmtId="0" fontId="0" fillId="0" borderId="69" xfId="0" applyFill="1" applyBorder="1"/>
    <xf numFmtId="165" fontId="8" fillId="0" borderId="58" xfId="0" applyNumberFormat="1" applyFont="1" applyFill="1" applyBorder="1"/>
    <xf numFmtId="165" fontId="8" fillId="0" borderId="0" xfId="0" applyNumberFormat="1" applyFont="1" applyFill="1"/>
    <xf numFmtId="165" fontId="8" fillId="0" borderId="69" xfId="0" applyNumberFormat="1" applyFont="1" applyFill="1" applyBorder="1"/>
    <xf numFmtId="166" fontId="8" fillId="0" borderId="5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69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/>
    </xf>
    <xf numFmtId="0" fontId="8" fillId="4" borderId="71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4" borderId="41" xfId="0" applyNumberFormat="1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 vertical="center"/>
    </xf>
    <xf numFmtId="165" fontId="8" fillId="4" borderId="72" xfId="0" applyNumberFormat="1" applyFont="1" applyFill="1" applyBorder="1" applyAlignment="1">
      <alignment horizontal="center"/>
    </xf>
    <xf numFmtId="165" fontId="8" fillId="4" borderId="71" xfId="0" applyNumberFormat="1" applyFont="1" applyFill="1" applyBorder="1" applyAlignment="1">
      <alignment horizontal="center"/>
    </xf>
    <xf numFmtId="165" fontId="8" fillId="4" borderId="73" xfId="0" applyNumberFormat="1" applyFont="1" applyFill="1" applyBorder="1" applyAlignment="1">
      <alignment horizontal="center"/>
    </xf>
    <xf numFmtId="165" fontId="8" fillId="4" borderId="58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165" fontId="8" fillId="4" borderId="59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left" vertical="center" wrapText="1"/>
    </xf>
    <xf numFmtId="0" fontId="6" fillId="0" borderId="50" xfId="0" applyFont="1" applyBorder="1" applyAlignment="1">
      <alignment vertical="center" wrapText="1"/>
    </xf>
    <xf numFmtId="0" fontId="3" fillId="0" borderId="50" xfId="0" applyFont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wrapText="1"/>
    </xf>
    <xf numFmtId="0" fontId="6" fillId="0" borderId="50" xfId="0" applyFont="1" applyBorder="1" applyAlignment="1">
      <alignment wrapText="1"/>
    </xf>
    <xf numFmtId="0" fontId="6" fillId="0" borderId="67" xfId="0" applyFont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50" xfId="0" applyFont="1" applyBorder="1" applyAlignment="1">
      <alignment horizontal="left" wrapText="1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7" xfId="0" applyFont="1" applyBorder="1" applyAlignment="1">
      <alignment horizontal="left"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67" xfId="0" applyFont="1" applyBorder="1" applyAlignment="1">
      <alignment wrapText="1"/>
    </xf>
    <xf numFmtId="165" fontId="6" fillId="0" borderId="7" xfId="0" applyNumberFormat="1" applyFont="1" applyFill="1" applyBorder="1" applyAlignment="1">
      <alignment horizontal="center" vertical="center"/>
    </xf>
    <xf numFmtId="0" fontId="6" fillId="0" borderId="77" xfId="0" applyFont="1" applyBorder="1" applyAlignment="1">
      <alignment horizontal="left" wrapText="1"/>
    </xf>
    <xf numFmtId="0" fontId="6" fillId="2" borderId="77" xfId="0" applyFont="1" applyFill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 wrapText="1"/>
    </xf>
    <xf numFmtId="165" fontId="6" fillId="0" borderId="7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5" fontId="8" fillId="0" borderId="70" xfId="0" applyNumberFormat="1" applyFont="1" applyBorder="1" applyAlignment="1">
      <alignment horizontal="center" vertical="center"/>
    </xf>
    <xf numFmtId="165" fontId="8" fillId="0" borderId="67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9" fontId="6" fillId="0" borderId="1" xfId="3" applyFont="1" applyFill="1" applyBorder="1" applyAlignment="1">
      <alignment horizontal="left" vertical="center" wrapText="1"/>
    </xf>
    <xf numFmtId="9" fontId="6" fillId="0" borderId="1" xfId="3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/>
    </xf>
    <xf numFmtId="165" fontId="8" fillId="4" borderId="31" xfId="0" applyNumberFormat="1" applyFont="1" applyFill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75" xfId="0" applyNumberFormat="1" applyFont="1" applyBorder="1" applyAlignment="1">
      <alignment horizontal="center"/>
    </xf>
    <xf numFmtId="165" fontId="8" fillId="0" borderId="40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5" xfId="0" applyNumberFormat="1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/>
    </xf>
    <xf numFmtId="165" fontId="8" fillId="4" borderId="40" xfId="0" applyNumberFormat="1" applyFont="1" applyFill="1" applyBorder="1" applyAlignment="1">
      <alignment horizontal="center"/>
    </xf>
    <xf numFmtId="0" fontId="6" fillId="0" borderId="77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wrapText="1"/>
    </xf>
    <xf numFmtId="0" fontId="6" fillId="0" borderId="76" xfId="0" applyFont="1" applyFill="1" applyBorder="1" applyAlignment="1">
      <alignment horizontal="left" wrapText="1"/>
    </xf>
    <xf numFmtId="7" fontId="6" fillId="0" borderId="76" xfId="1" applyNumberFormat="1" applyFont="1" applyFill="1" applyBorder="1" applyAlignment="1">
      <alignment horizontal="center" wrapText="1"/>
    </xf>
    <xf numFmtId="0" fontId="6" fillId="0" borderId="76" xfId="0" applyFont="1" applyFill="1" applyBorder="1" applyAlignment="1">
      <alignment wrapText="1"/>
    </xf>
    <xf numFmtId="0" fontId="6" fillId="0" borderId="77" xfId="0" applyFont="1" applyFill="1" applyBorder="1" applyAlignment="1">
      <alignment horizontal="left" wrapText="1"/>
    </xf>
    <xf numFmtId="0" fontId="6" fillId="0" borderId="80" xfId="0" applyFont="1" applyFill="1" applyBorder="1" applyAlignment="1">
      <alignment horizontal="left" wrapText="1"/>
    </xf>
    <xf numFmtId="0" fontId="6" fillId="0" borderId="80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7" fontId="6" fillId="0" borderId="83" xfId="1" applyNumberFormat="1" applyFont="1" applyFill="1" applyBorder="1" applyAlignment="1">
      <alignment horizontal="center" vertical="center" wrapText="1"/>
    </xf>
    <xf numFmtId="7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1" xfId="0" applyFont="1" applyFill="1" applyBorder="1" applyAlignment="1">
      <alignment vertical="center" wrapText="1"/>
    </xf>
    <xf numFmtId="0" fontId="6" fillId="0" borderId="82" xfId="0" applyFont="1" applyFill="1" applyBorder="1" applyAlignment="1">
      <alignment vertical="center" wrapText="1"/>
    </xf>
    <xf numFmtId="0" fontId="5" fillId="0" borderId="76" xfId="0" applyFont="1" applyBorder="1" applyAlignment="1">
      <alignment vertical="top" wrapText="1"/>
    </xf>
    <xf numFmtId="0" fontId="6" fillId="0" borderId="76" xfId="0" applyFont="1" applyFill="1" applyBorder="1" applyAlignment="1">
      <alignment horizontal="center" vertical="center"/>
    </xf>
    <xf numFmtId="44" fontId="6" fillId="0" borderId="76" xfId="1" applyFont="1" applyFill="1" applyBorder="1" applyAlignment="1">
      <alignment horizontal="left" wrapText="1"/>
    </xf>
    <xf numFmtId="44" fontId="6" fillId="0" borderId="76" xfId="1" applyFont="1" applyFill="1" applyBorder="1" applyAlignment="1">
      <alignment wrapText="1"/>
    </xf>
    <xf numFmtId="44" fontId="5" fillId="0" borderId="76" xfId="1" applyFont="1" applyFill="1" applyBorder="1" applyAlignment="1">
      <alignment horizontal="right" wrapText="1"/>
    </xf>
    <xf numFmtId="164" fontId="5" fillId="0" borderId="76" xfId="0" applyNumberFormat="1" applyFont="1" applyFill="1" applyBorder="1" applyAlignment="1">
      <alignment horizontal="left" vertical="top" wrapText="1"/>
    </xf>
    <xf numFmtId="44" fontId="6" fillId="0" borderId="77" xfId="1" applyFont="1" applyFill="1" applyBorder="1" applyAlignment="1">
      <alignment horizontal="right" wrapText="1"/>
    </xf>
    <xf numFmtId="44" fontId="5" fillId="0" borderId="77" xfId="1" applyFont="1" applyBorder="1"/>
    <xf numFmtId="164" fontId="5" fillId="0" borderId="83" xfId="0" applyNumberFormat="1" applyFont="1" applyBorder="1" applyAlignment="1">
      <alignment horizontal="center" vertical="top" wrapText="1"/>
    </xf>
    <xf numFmtId="0" fontId="0" fillId="0" borderId="1" xfId="0" applyFill="1" applyBorder="1"/>
    <xf numFmtId="0" fontId="7" fillId="4" borderId="32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164" fontId="18" fillId="0" borderId="76" xfId="0" applyNumberFormat="1" applyFont="1" applyBorder="1" applyAlignment="1">
      <alignment horizontal="center" wrapText="1"/>
    </xf>
    <xf numFmtId="0" fontId="18" fillId="0" borderId="80" xfId="0" applyFont="1" applyBorder="1" applyAlignment="1">
      <alignment horizontal="left" wrapText="1"/>
    </xf>
    <xf numFmtId="0" fontId="18" fillId="0" borderId="77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6" fillId="0" borderId="77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wrapText="1"/>
    </xf>
    <xf numFmtId="165" fontId="8" fillId="3" borderId="21" xfId="0" applyNumberFormat="1" applyFont="1" applyFill="1" applyBorder="1" applyAlignment="1">
      <alignment horizontal="center"/>
    </xf>
    <xf numFmtId="165" fontId="8" fillId="3" borderId="16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5" fontId="8" fillId="3" borderId="62" xfId="0" applyNumberFormat="1" applyFont="1" applyFill="1" applyBorder="1" applyAlignment="1">
      <alignment horizontal="center"/>
    </xf>
    <xf numFmtId="165" fontId="8" fillId="3" borderId="50" xfId="0" applyNumberFormat="1" applyFont="1" applyFill="1" applyBorder="1" applyAlignment="1">
      <alignment horizontal="center"/>
    </xf>
    <xf numFmtId="165" fontId="8" fillId="3" borderId="50" xfId="0" applyNumberFormat="1" applyFont="1" applyFill="1" applyBorder="1" applyAlignment="1">
      <alignment horizontal="center" vertical="center"/>
    </xf>
    <xf numFmtId="165" fontId="8" fillId="3" borderId="16" xfId="0" applyNumberFormat="1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center"/>
    </xf>
    <xf numFmtId="165" fontId="8" fillId="0" borderId="34" xfId="0" applyNumberFormat="1" applyFont="1" applyFill="1" applyBorder="1" applyAlignment="1">
      <alignment horizontal="center"/>
    </xf>
    <xf numFmtId="165" fontId="8" fillId="0" borderId="50" xfId="0" applyNumberFormat="1" applyFont="1" applyFill="1" applyBorder="1" applyAlignment="1">
      <alignment horizontal="center"/>
    </xf>
    <xf numFmtId="165" fontId="8" fillId="0" borderId="51" xfId="0" applyNumberFormat="1" applyFont="1" applyFill="1" applyBorder="1" applyAlignment="1">
      <alignment horizontal="center"/>
    </xf>
    <xf numFmtId="165" fontId="8" fillId="3" borderId="79" xfId="0" applyNumberFormat="1" applyFont="1" applyFill="1" applyBorder="1" applyAlignment="1">
      <alignment horizontal="center"/>
    </xf>
    <xf numFmtId="165" fontId="8" fillId="0" borderId="63" xfId="0" applyNumberFormat="1" applyFont="1" applyFill="1" applyBorder="1" applyAlignment="1">
      <alignment horizontal="center"/>
    </xf>
    <xf numFmtId="165" fontId="8" fillId="0" borderId="62" xfId="0" applyNumberFormat="1" applyFont="1" applyFill="1" applyBorder="1" applyAlignment="1">
      <alignment horizontal="center"/>
    </xf>
    <xf numFmtId="165" fontId="8" fillId="0" borderId="86" xfId="0" applyNumberFormat="1" applyFont="1" applyFill="1" applyBorder="1" applyAlignment="1">
      <alignment horizontal="center"/>
    </xf>
    <xf numFmtId="165" fontId="8" fillId="0" borderId="79" xfId="0" applyNumberFormat="1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165" fontId="8" fillId="0" borderId="27" xfId="0" applyNumberFormat="1" applyFont="1" applyFill="1" applyBorder="1" applyAlignment="1">
      <alignment horizontal="center"/>
    </xf>
    <xf numFmtId="165" fontId="8" fillId="0" borderId="64" xfId="0" applyNumberFormat="1" applyFont="1" applyFill="1" applyBorder="1" applyAlignment="1">
      <alignment horizontal="center"/>
    </xf>
    <xf numFmtId="165" fontId="8" fillId="0" borderId="87" xfId="0" applyNumberFormat="1" applyFont="1" applyFill="1" applyBorder="1" applyAlignment="1">
      <alignment horizontal="center"/>
    </xf>
    <xf numFmtId="0" fontId="8" fillId="3" borderId="64" xfId="0" applyFont="1" applyFill="1" applyBorder="1" applyAlignment="1">
      <alignment horizontal="center"/>
    </xf>
    <xf numFmtId="165" fontId="8" fillId="3" borderId="88" xfId="0" applyNumberFormat="1" applyFont="1" applyFill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8" fillId="0" borderId="65" xfId="0" applyNumberFormat="1" applyFont="1" applyFill="1" applyBorder="1" applyAlignment="1">
      <alignment horizontal="center"/>
    </xf>
    <xf numFmtId="165" fontId="8" fillId="0" borderId="88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165" fontId="8" fillId="0" borderId="52" xfId="0" applyNumberFormat="1" applyFont="1" applyFill="1" applyBorder="1" applyAlignment="1">
      <alignment horizontal="center"/>
    </xf>
    <xf numFmtId="0" fontId="8" fillId="0" borderId="86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3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left" vertical="center" wrapText="1"/>
    </xf>
    <xf numFmtId="165" fontId="8" fillId="0" borderId="39" xfId="0" applyNumberFormat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4" borderId="69" xfId="0" applyFont="1" applyFill="1" applyBorder="1" applyAlignment="1">
      <alignment horizontal="center"/>
    </xf>
    <xf numFmtId="0" fontId="8" fillId="4" borderId="71" xfId="0" applyFont="1" applyFill="1" applyBorder="1" applyAlignment="1">
      <alignment horizontal="center"/>
    </xf>
    <xf numFmtId="0" fontId="8" fillId="0" borderId="20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4" borderId="70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4" borderId="59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0" fillId="0" borderId="85" xfId="0" applyBorder="1" applyAlignment="1">
      <alignment horizontal="center"/>
    </xf>
    <xf numFmtId="165" fontId="8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4" borderId="59" xfId="0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center" wrapText="1"/>
    </xf>
    <xf numFmtId="0" fontId="8" fillId="4" borderId="8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left" vertical="center" wrapText="1"/>
    </xf>
    <xf numFmtId="165" fontId="8" fillId="0" borderId="20" xfId="0" applyNumberFormat="1" applyFont="1" applyBorder="1" applyAlignment="1">
      <alignment horizontal="left" vertical="center" wrapText="1"/>
    </xf>
    <xf numFmtId="165" fontId="8" fillId="0" borderId="19" xfId="0" applyNumberFormat="1" applyFont="1" applyBorder="1" applyAlignment="1">
      <alignment horizontal="left" vertical="center" wrapText="1"/>
    </xf>
    <xf numFmtId="165" fontId="8" fillId="0" borderId="36" xfId="0" applyNumberFormat="1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/>
    </xf>
    <xf numFmtId="0" fontId="8" fillId="4" borderId="55" xfId="0" applyFont="1" applyFill="1" applyBorder="1" applyAlignment="1">
      <alignment horizontal="center"/>
    </xf>
    <xf numFmtId="0" fontId="8" fillId="4" borderId="89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 vertical="center"/>
    </xf>
    <xf numFmtId="0" fontId="8" fillId="4" borderId="8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4" borderId="41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left" wrapText="1"/>
    </xf>
  </cellXfs>
  <cellStyles count="5">
    <cellStyle name="Column0Style" xfId="4" xr:uid="{9F86D085-F0C1-4719-B4A3-DD628A24209D}"/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opLeftCell="A4" workbookViewId="0">
      <pane xSplit="1" topLeftCell="D1" activePane="topRight" state="frozen"/>
      <selection pane="topRight" activeCell="G6" sqref="G6"/>
    </sheetView>
  </sheetViews>
  <sheetFormatPr defaultRowHeight="14.5" x14ac:dyDescent="0.35"/>
  <cols>
    <col min="1" max="1" width="24.7265625" customWidth="1"/>
    <col min="2" max="3" width="9.7265625" customWidth="1"/>
    <col min="4" max="4" width="23.7265625" customWidth="1"/>
    <col min="5" max="6" width="9.7265625" customWidth="1"/>
    <col min="7" max="7" width="23.7265625" customWidth="1"/>
    <col min="8" max="9" width="9.7265625" customWidth="1"/>
    <col min="10" max="10" width="23.7265625" customWidth="1"/>
    <col min="11" max="12" width="9.7265625" customWidth="1"/>
    <col min="13" max="13" width="23.7265625" customWidth="1"/>
  </cols>
  <sheetData>
    <row r="1" spans="1:13" x14ac:dyDescent="0.35">
      <c r="A1" s="611" t="s">
        <v>78</v>
      </c>
      <c r="B1" s="607" t="s">
        <v>96</v>
      </c>
      <c r="C1" s="608"/>
      <c r="D1" s="609" t="s">
        <v>83</v>
      </c>
      <c r="E1" s="607" t="s">
        <v>97</v>
      </c>
      <c r="F1" s="608"/>
      <c r="G1" s="609" t="s">
        <v>83</v>
      </c>
      <c r="H1" s="607" t="s">
        <v>81</v>
      </c>
      <c r="I1" s="608"/>
      <c r="J1" s="609" t="s">
        <v>83</v>
      </c>
      <c r="K1" s="607" t="s">
        <v>82</v>
      </c>
      <c r="L1" s="608"/>
      <c r="M1" s="609" t="s">
        <v>83</v>
      </c>
    </row>
    <row r="2" spans="1:13" ht="15" thickBot="1" x14ac:dyDescent="0.4">
      <c r="A2" s="612"/>
      <c r="B2" s="27" t="s">
        <v>79</v>
      </c>
      <c r="C2" s="28" t="s">
        <v>80</v>
      </c>
      <c r="D2" s="610"/>
      <c r="E2" s="27" t="s">
        <v>79</v>
      </c>
      <c r="F2" s="28" t="s">
        <v>80</v>
      </c>
      <c r="G2" s="610"/>
      <c r="H2" s="27" t="s">
        <v>79</v>
      </c>
      <c r="I2" s="28" t="s">
        <v>80</v>
      </c>
      <c r="J2" s="610"/>
      <c r="K2" s="27" t="s">
        <v>79</v>
      </c>
      <c r="L2" s="28" t="s">
        <v>80</v>
      </c>
      <c r="M2" s="610"/>
    </row>
    <row r="3" spans="1:13" ht="39" x14ac:dyDescent="0.35">
      <c r="A3" s="58" t="s">
        <v>94</v>
      </c>
      <c r="B3" s="30">
        <v>5905</v>
      </c>
      <c r="C3" s="31">
        <v>15905</v>
      </c>
      <c r="D3" s="32" t="s">
        <v>95</v>
      </c>
      <c r="E3" s="59"/>
      <c r="F3" s="34"/>
      <c r="G3" s="35"/>
      <c r="H3" s="20"/>
      <c r="I3" s="21"/>
      <c r="J3" s="14"/>
      <c r="K3" s="20"/>
      <c r="L3" s="21"/>
      <c r="M3" s="14"/>
    </row>
    <row r="4" spans="1:13" ht="39" x14ac:dyDescent="0.35">
      <c r="A4" s="58" t="s">
        <v>109</v>
      </c>
      <c r="B4" s="80"/>
      <c r="C4" s="67"/>
      <c r="D4" s="68"/>
      <c r="E4" s="60">
        <v>50000</v>
      </c>
      <c r="F4" s="40">
        <v>127500</v>
      </c>
      <c r="G4" s="41" t="s">
        <v>110</v>
      </c>
      <c r="H4" s="22"/>
      <c r="I4" s="23"/>
      <c r="J4" s="19"/>
      <c r="K4" s="22"/>
      <c r="L4" s="23"/>
      <c r="M4" s="19"/>
    </row>
    <row r="5" spans="1:13" ht="39.5" x14ac:dyDescent="0.35">
      <c r="A5" s="58" t="s">
        <v>74</v>
      </c>
      <c r="B5" s="46">
        <v>50000</v>
      </c>
      <c r="C5" s="45">
        <v>100000</v>
      </c>
      <c r="D5" s="42" t="s">
        <v>98</v>
      </c>
      <c r="E5" s="61"/>
      <c r="F5" s="48"/>
      <c r="G5" s="49"/>
      <c r="H5" s="24"/>
      <c r="I5" s="25"/>
      <c r="J5" s="15"/>
      <c r="K5" s="24"/>
      <c r="L5" s="25"/>
      <c r="M5" s="15"/>
    </row>
    <row r="6" spans="1:13" ht="52.5" x14ac:dyDescent="0.35">
      <c r="A6" s="58" t="s">
        <v>18</v>
      </c>
      <c r="B6" s="46">
        <v>20000</v>
      </c>
      <c r="C6" s="45">
        <v>37499</v>
      </c>
      <c r="D6" s="42" t="s">
        <v>116</v>
      </c>
      <c r="E6" s="61"/>
      <c r="F6" s="48"/>
      <c r="G6" s="49"/>
      <c r="H6" s="24"/>
      <c r="I6" s="25"/>
      <c r="J6" s="15"/>
      <c r="K6" s="24"/>
      <c r="L6" s="25"/>
      <c r="M6" s="15"/>
    </row>
    <row r="7" spans="1:13" ht="26" x14ac:dyDescent="0.35">
      <c r="A7" s="58" t="s">
        <v>100</v>
      </c>
      <c r="B7" s="46">
        <v>11185</v>
      </c>
      <c r="C7" s="45">
        <v>22790</v>
      </c>
      <c r="D7" s="42" t="s">
        <v>99</v>
      </c>
      <c r="E7" s="61"/>
      <c r="F7" s="48"/>
      <c r="G7" s="43"/>
      <c r="H7" s="24"/>
      <c r="I7" s="25"/>
      <c r="J7" s="13"/>
      <c r="K7" s="24"/>
      <c r="L7" s="25"/>
      <c r="M7" s="13"/>
    </row>
    <row r="8" spans="1:13" ht="26.5" x14ac:dyDescent="0.35">
      <c r="A8" s="58" t="s">
        <v>111</v>
      </c>
      <c r="B8" s="47"/>
      <c r="C8" s="48"/>
      <c r="D8" s="43"/>
      <c r="E8" s="62">
        <v>49000</v>
      </c>
      <c r="F8" s="45">
        <v>105000</v>
      </c>
      <c r="G8" s="42" t="s">
        <v>112</v>
      </c>
      <c r="H8" s="24"/>
      <c r="I8" s="25"/>
      <c r="J8" s="13"/>
      <c r="K8" s="24"/>
      <c r="L8" s="25"/>
      <c r="M8" s="13"/>
    </row>
    <row r="9" spans="1:13" ht="26.5" x14ac:dyDescent="0.35">
      <c r="A9" s="58" t="s">
        <v>6</v>
      </c>
      <c r="B9" s="47"/>
      <c r="C9" s="48"/>
      <c r="D9" s="81"/>
      <c r="E9" s="62">
        <v>20000</v>
      </c>
      <c r="F9" s="45">
        <v>40000</v>
      </c>
      <c r="G9" s="42" t="s">
        <v>113</v>
      </c>
      <c r="H9" s="24"/>
      <c r="I9" s="25"/>
      <c r="J9" s="13"/>
      <c r="K9" s="24"/>
      <c r="L9" s="25"/>
      <c r="M9" s="13"/>
    </row>
    <row r="10" spans="1:13" ht="39.5" x14ac:dyDescent="0.35">
      <c r="A10" s="58" t="s">
        <v>101</v>
      </c>
      <c r="B10" s="46">
        <v>100000</v>
      </c>
      <c r="C10" s="45">
        <v>230000</v>
      </c>
      <c r="D10" s="42" t="s">
        <v>115</v>
      </c>
      <c r="E10" s="61"/>
      <c r="F10" s="48"/>
      <c r="G10" s="49"/>
      <c r="H10" s="24"/>
      <c r="I10" s="25"/>
      <c r="J10" s="15"/>
      <c r="K10" s="24"/>
      <c r="L10" s="25"/>
      <c r="M10" s="15"/>
    </row>
    <row r="11" spans="1:13" ht="26.5" x14ac:dyDescent="0.35">
      <c r="A11" s="58" t="s">
        <v>102</v>
      </c>
      <c r="B11" s="46">
        <v>50000</v>
      </c>
      <c r="C11" s="45">
        <v>100000</v>
      </c>
      <c r="D11" s="42" t="s">
        <v>103</v>
      </c>
      <c r="E11" s="61"/>
      <c r="F11" s="48"/>
      <c r="G11" s="43"/>
      <c r="H11" s="24"/>
      <c r="I11" s="25"/>
      <c r="J11" s="13"/>
      <c r="K11" s="24"/>
      <c r="L11" s="25"/>
      <c r="M11" s="13"/>
    </row>
    <row r="12" spans="1:13" ht="26.5" x14ac:dyDescent="0.35">
      <c r="A12" s="58" t="s">
        <v>104</v>
      </c>
      <c r="B12" s="46">
        <v>99959</v>
      </c>
      <c r="C12" s="45">
        <v>210349</v>
      </c>
      <c r="D12" s="42" t="s">
        <v>106</v>
      </c>
      <c r="E12" s="62">
        <v>9389</v>
      </c>
      <c r="F12" s="45">
        <v>30051</v>
      </c>
      <c r="G12" s="42" t="s">
        <v>114</v>
      </c>
      <c r="H12" s="24"/>
      <c r="I12" s="25"/>
      <c r="J12" s="13"/>
      <c r="K12" s="24"/>
      <c r="L12" s="25"/>
      <c r="M12" s="13"/>
    </row>
    <row r="13" spans="1:13" ht="26" x14ac:dyDescent="0.35">
      <c r="A13" s="58" t="s">
        <v>105</v>
      </c>
      <c r="B13" s="63">
        <v>16450</v>
      </c>
      <c r="C13" s="64">
        <v>41274</v>
      </c>
      <c r="D13" s="65" t="s">
        <v>107</v>
      </c>
      <c r="E13" s="66"/>
      <c r="F13" s="67"/>
      <c r="G13" s="68"/>
      <c r="H13" s="26"/>
      <c r="I13" s="7"/>
      <c r="J13" s="12"/>
      <c r="K13" s="26"/>
      <c r="L13" s="7"/>
      <c r="M13" s="12"/>
    </row>
    <row r="14" spans="1:13" ht="40" thickBot="1" x14ac:dyDescent="0.4">
      <c r="A14" s="69" t="s">
        <v>50</v>
      </c>
      <c r="B14" s="70">
        <v>50000</v>
      </c>
      <c r="C14" s="71">
        <v>100000</v>
      </c>
      <c r="D14" s="72" t="s">
        <v>108</v>
      </c>
      <c r="E14" s="73"/>
      <c r="F14" s="74"/>
      <c r="G14" s="75"/>
      <c r="H14" s="26"/>
      <c r="I14" s="7"/>
      <c r="J14" s="12"/>
      <c r="K14" s="26"/>
      <c r="L14" s="7"/>
      <c r="M14" s="12"/>
    </row>
    <row r="15" spans="1:13" ht="15" thickBot="1" x14ac:dyDescent="0.4">
      <c r="A15" s="76" t="s">
        <v>117</v>
      </c>
      <c r="B15" s="77">
        <f>SUM(B3:B14)</f>
        <v>403499</v>
      </c>
      <c r="C15" s="77">
        <f>SUM(C3:C14)</f>
        <v>857817</v>
      </c>
      <c r="D15" s="78" t="s">
        <v>118</v>
      </c>
      <c r="E15" s="77">
        <f>SUM(E3:E14)</f>
        <v>128389</v>
      </c>
      <c r="F15" s="77">
        <f>SUM(F3:F14)</f>
        <v>302551</v>
      </c>
      <c r="G15" s="79" t="s">
        <v>119</v>
      </c>
    </row>
  </sheetData>
  <mergeCells count="9">
    <mergeCell ref="K1:L1"/>
    <mergeCell ref="M1:M2"/>
    <mergeCell ref="J1:J2"/>
    <mergeCell ref="A1:A2"/>
    <mergeCell ref="B1:C1"/>
    <mergeCell ref="D1:D2"/>
    <mergeCell ref="E1:F1"/>
    <mergeCell ref="G1:G2"/>
    <mergeCell ref="H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CC9E-121C-4827-995D-99F8A249761E}">
  <dimension ref="A1:J13"/>
  <sheetViews>
    <sheetView workbookViewId="0">
      <selection activeCell="G7" sqref="G7"/>
    </sheetView>
  </sheetViews>
  <sheetFormatPr defaultRowHeight="14.5" x14ac:dyDescent="0.35"/>
  <cols>
    <col min="1" max="1" width="8.81640625" bestFit="1" customWidth="1"/>
    <col min="2" max="2" width="25.1796875" customWidth="1"/>
    <col min="3" max="3" width="11.81640625" customWidth="1"/>
    <col min="4" max="4" width="16.1796875" customWidth="1"/>
    <col min="5" max="5" width="20.1796875" customWidth="1"/>
    <col min="6" max="9" width="11.1796875" bestFit="1" customWidth="1"/>
  </cols>
  <sheetData>
    <row r="1" spans="1:10" s="5" customFormat="1" ht="26" x14ac:dyDescent="0.3">
      <c r="A1" s="375"/>
      <c r="B1" s="376" t="s">
        <v>0</v>
      </c>
      <c r="C1" s="376" t="s">
        <v>461</v>
      </c>
      <c r="D1" s="376" t="s">
        <v>462</v>
      </c>
      <c r="E1" s="376" t="s">
        <v>2</v>
      </c>
      <c r="F1" s="368" t="s">
        <v>463</v>
      </c>
      <c r="G1" s="368" t="s">
        <v>4</v>
      </c>
      <c r="H1" s="368" t="s">
        <v>5</v>
      </c>
      <c r="I1" s="368" t="s">
        <v>464</v>
      </c>
      <c r="J1" s="377" t="s">
        <v>483</v>
      </c>
    </row>
    <row r="2" spans="1:10" s="5" customFormat="1" ht="13" x14ac:dyDescent="0.3">
      <c r="B2" s="357" t="s">
        <v>465</v>
      </c>
      <c r="C2" s="357"/>
      <c r="D2" s="357"/>
      <c r="E2" s="357"/>
      <c r="F2" s="358"/>
      <c r="G2" s="358"/>
      <c r="H2" s="358"/>
      <c r="I2" s="359"/>
      <c r="J2" s="369"/>
    </row>
    <row r="3" spans="1:10" s="5" customFormat="1" ht="52" x14ac:dyDescent="0.3">
      <c r="A3" s="366">
        <v>1</v>
      </c>
      <c r="B3" s="361" t="s">
        <v>460</v>
      </c>
      <c r="C3" s="361" t="s">
        <v>201</v>
      </c>
      <c r="D3" s="361" t="s">
        <v>466</v>
      </c>
      <c r="E3" s="361" t="s">
        <v>467</v>
      </c>
      <c r="F3" s="362">
        <v>4000</v>
      </c>
      <c r="G3" s="362"/>
      <c r="H3" s="362">
        <v>10471</v>
      </c>
      <c r="I3" s="362">
        <f>SUM(F3:H3)</f>
        <v>14471</v>
      </c>
      <c r="J3" s="370"/>
    </row>
    <row r="4" spans="1:10" s="5" customFormat="1" ht="26" x14ac:dyDescent="0.3">
      <c r="A4" s="366">
        <v>2</v>
      </c>
      <c r="B4" s="363" t="s">
        <v>430</v>
      </c>
      <c r="C4" s="363" t="s">
        <v>201</v>
      </c>
      <c r="D4" s="363" t="s">
        <v>468</v>
      </c>
      <c r="E4" s="371" t="s">
        <v>469</v>
      </c>
      <c r="F4" s="362">
        <v>4000</v>
      </c>
      <c r="G4" s="362">
        <v>15000</v>
      </c>
      <c r="H4" s="362">
        <v>1000</v>
      </c>
      <c r="I4" s="362">
        <f t="shared" ref="I4:I12" si="0">SUM(F4:H4)</f>
        <v>20000</v>
      </c>
      <c r="J4" s="370"/>
    </row>
    <row r="5" spans="1:10" s="5" customFormat="1" ht="26" x14ac:dyDescent="0.3">
      <c r="A5" s="366">
        <v>3</v>
      </c>
      <c r="B5" s="363" t="s">
        <v>470</v>
      </c>
      <c r="C5" s="363" t="s">
        <v>201</v>
      </c>
      <c r="D5" s="363" t="s">
        <v>471</v>
      </c>
      <c r="E5" s="363" t="s">
        <v>472</v>
      </c>
      <c r="F5" s="364">
        <v>2210</v>
      </c>
      <c r="G5" s="364"/>
      <c r="H5" s="364">
        <v>3245</v>
      </c>
      <c r="I5" s="362">
        <f t="shared" si="0"/>
        <v>5455</v>
      </c>
      <c r="J5" s="370"/>
    </row>
    <row r="6" spans="1:10" s="5" customFormat="1" ht="39" x14ac:dyDescent="0.3">
      <c r="A6" s="366">
        <v>4</v>
      </c>
      <c r="B6" s="363" t="s">
        <v>46</v>
      </c>
      <c r="C6" s="363" t="s">
        <v>201</v>
      </c>
      <c r="D6" s="363" t="s">
        <v>473</v>
      </c>
      <c r="E6" s="363" t="s">
        <v>474</v>
      </c>
      <c r="F6" s="364">
        <v>2710</v>
      </c>
      <c r="G6" s="364">
        <v>1500</v>
      </c>
      <c r="H6" s="364">
        <v>1225</v>
      </c>
      <c r="I6" s="362">
        <f t="shared" si="0"/>
        <v>5435</v>
      </c>
      <c r="J6" s="370"/>
    </row>
    <row r="7" spans="1:10" s="5" customFormat="1" ht="39" x14ac:dyDescent="0.3">
      <c r="A7" s="366">
        <v>5</v>
      </c>
      <c r="B7" s="363" t="s">
        <v>403</v>
      </c>
      <c r="C7" s="363" t="s">
        <v>201</v>
      </c>
      <c r="D7" s="363" t="s">
        <v>475</v>
      </c>
      <c r="E7" s="363" t="s">
        <v>476</v>
      </c>
      <c r="F7" s="364">
        <v>4000</v>
      </c>
      <c r="G7" s="364">
        <v>7273</v>
      </c>
      <c r="H7" s="364">
        <v>6163</v>
      </c>
      <c r="I7" s="362">
        <f t="shared" si="0"/>
        <v>17436</v>
      </c>
      <c r="J7" s="370"/>
    </row>
    <row r="8" spans="1:10" s="5" customFormat="1" ht="13" x14ac:dyDescent="0.3">
      <c r="A8" s="366"/>
      <c r="B8" s="372" t="s">
        <v>477</v>
      </c>
      <c r="C8" s="372"/>
      <c r="D8" s="365"/>
      <c r="E8" s="365"/>
      <c r="F8" s="364"/>
      <c r="G8" s="364"/>
      <c r="H8" s="364"/>
      <c r="I8" s="362">
        <f t="shared" si="0"/>
        <v>0</v>
      </c>
      <c r="J8" s="370"/>
    </row>
    <row r="9" spans="1:10" s="5" customFormat="1" ht="26" x14ac:dyDescent="0.3">
      <c r="A9" s="366">
        <v>6</v>
      </c>
      <c r="B9" s="363" t="s">
        <v>478</v>
      </c>
      <c r="C9" s="363" t="s">
        <v>459</v>
      </c>
      <c r="D9" s="363" t="s">
        <v>479</v>
      </c>
      <c r="E9" s="365"/>
      <c r="F9" s="367">
        <v>4000</v>
      </c>
      <c r="G9" s="367">
        <v>5666</v>
      </c>
      <c r="H9" s="367"/>
      <c r="I9" s="362">
        <f t="shared" si="0"/>
        <v>9666</v>
      </c>
      <c r="J9" s="365"/>
    </row>
    <row r="10" spans="1:10" s="5" customFormat="1" ht="26" x14ac:dyDescent="0.3">
      <c r="A10" s="366">
        <v>7</v>
      </c>
      <c r="B10" s="363" t="s">
        <v>480</v>
      </c>
      <c r="C10" s="363" t="s">
        <v>459</v>
      </c>
      <c r="D10" s="363" t="s">
        <v>479</v>
      </c>
      <c r="E10" s="365"/>
      <c r="F10" s="367">
        <v>1250</v>
      </c>
      <c r="G10" s="367">
        <v>1277</v>
      </c>
      <c r="H10" s="367"/>
      <c r="I10" s="362">
        <f t="shared" si="0"/>
        <v>2527</v>
      </c>
      <c r="J10" s="365"/>
    </row>
    <row r="11" spans="1:10" s="5" customFormat="1" ht="26" x14ac:dyDescent="0.3">
      <c r="A11" s="366">
        <v>8</v>
      </c>
      <c r="B11" s="363" t="s">
        <v>481</v>
      </c>
      <c r="C11" s="363" t="s">
        <v>459</v>
      </c>
      <c r="D11" s="363" t="s">
        <v>479</v>
      </c>
      <c r="E11" s="365"/>
      <c r="F11" s="367">
        <v>1250</v>
      </c>
      <c r="G11" s="367">
        <v>1250</v>
      </c>
      <c r="H11" s="367"/>
      <c r="I11" s="362">
        <f t="shared" si="0"/>
        <v>2500</v>
      </c>
      <c r="J11" s="365"/>
    </row>
    <row r="12" spans="1:10" s="5" customFormat="1" ht="26" x14ac:dyDescent="0.3">
      <c r="A12" s="366">
        <v>9</v>
      </c>
      <c r="B12" s="363" t="s">
        <v>76</v>
      </c>
      <c r="C12" s="363" t="s">
        <v>459</v>
      </c>
      <c r="D12" s="363" t="s">
        <v>479</v>
      </c>
      <c r="E12" s="363"/>
      <c r="F12" s="364">
        <v>4000</v>
      </c>
      <c r="G12" s="364">
        <v>4068</v>
      </c>
      <c r="H12" s="364"/>
      <c r="I12" s="362">
        <f t="shared" si="0"/>
        <v>8068</v>
      </c>
      <c r="J12" s="370"/>
    </row>
    <row r="13" spans="1:10" s="5" customFormat="1" ht="13" x14ac:dyDescent="0.3">
      <c r="B13" s="360"/>
      <c r="C13" s="360"/>
      <c r="D13" s="360"/>
      <c r="E13" s="360" t="s">
        <v>482</v>
      </c>
      <c r="F13" s="373">
        <f t="shared" ref="F13:I13" si="1">SUM(F3:F12)</f>
        <v>27420</v>
      </c>
      <c r="G13" s="373">
        <f t="shared" si="1"/>
        <v>36034</v>
      </c>
      <c r="H13" s="373">
        <f t="shared" si="1"/>
        <v>22104</v>
      </c>
      <c r="I13" s="373">
        <f t="shared" si="1"/>
        <v>85558</v>
      </c>
      <c r="J13" s="374"/>
    </row>
  </sheetData>
  <pageMargins left="0.7" right="0.7" top="0.75" bottom="0.75" header="0.3" footer="0.3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4991-1245-4591-BCB6-A1E8A5A1FC59}">
  <dimension ref="A1:I12"/>
  <sheetViews>
    <sheetView workbookViewId="0">
      <selection activeCell="K12" sqref="K12"/>
    </sheetView>
  </sheetViews>
  <sheetFormatPr defaultRowHeight="14.5" x14ac:dyDescent="0.35"/>
  <cols>
    <col min="1" max="1" width="5.453125" style="5" customWidth="1"/>
    <col min="2" max="2" width="16.453125" style="5" customWidth="1"/>
    <col min="3" max="3" width="20.6328125" style="5" customWidth="1"/>
    <col min="4" max="4" width="30.08984375" style="5" customWidth="1"/>
    <col min="5" max="5" width="16.81640625" style="5" customWidth="1"/>
    <col min="6" max="6" width="16.453125" style="5" customWidth="1"/>
    <col min="7" max="7" width="13.81640625" style="5" customWidth="1"/>
    <col min="8" max="8" width="11" style="5" bestFit="1" customWidth="1"/>
  </cols>
  <sheetData>
    <row r="1" spans="1:9" ht="26" x14ac:dyDescent="0.35">
      <c r="B1" s="554" t="s">
        <v>0</v>
      </c>
      <c r="C1" s="554" t="s">
        <v>462</v>
      </c>
      <c r="D1" s="554" t="s">
        <v>2</v>
      </c>
      <c r="E1" s="554" t="s">
        <v>515</v>
      </c>
      <c r="F1" s="559" t="s">
        <v>516</v>
      </c>
      <c r="G1" s="559" t="s">
        <v>517</v>
      </c>
      <c r="H1" s="368" t="s">
        <v>464</v>
      </c>
      <c r="I1" s="562" t="s">
        <v>483</v>
      </c>
    </row>
    <row r="2" spans="1:9" s="355" customFormat="1" ht="26.5" x14ac:dyDescent="0.35">
      <c r="A2" s="555">
        <v>1</v>
      </c>
      <c r="B2" s="541" t="s">
        <v>230</v>
      </c>
      <c r="C2" s="541" t="s">
        <v>506</v>
      </c>
      <c r="D2" s="541" t="s">
        <v>518</v>
      </c>
      <c r="E2" s="556">
        <v>2500</v>
      </c>
      <c r="F2" s="362">
        <v>5000</v>
      </c>
      <c r="G2" s="362">
        <v>8366</v>
      </c>
      <c r="H2" s="560">
        <v>13366</v>
      </c>
      <c r="I2" s="563"/>
    </row>
    <row r="3" spans="1:9" s="355" customFormat="1" ht="26.5" x14ac:dyDescent="0.35">
      <c r="A3" s="555">
        <v>2</v>
      </c>
      <c r="B3" s="543" t="s">
        <v>202</v>
      </c>
      <c r="C3" s="543" t="s">
        <v>507</v>
      </c>
      <c r="D3" s="543" t="s">
        <v>519</v>
      </c>
      <c r="E3" s="557">
        <v>2500</v>
      </c>
      <c r="F3" s="362">
        <v>4000</v>
      </c>
      <c r="G3" s="362">
        <v>4000</v>
      </c>
      <c r="H3" s="560">
        <v>8000</v>
      </c>
      <c r="I3" s="563"/>
    </row>
    <row r="4" spans="1:9" s="355" customFormat="1" ht="26.5" x14ac:dyDescent="0.35">
      <c r="A4" s="555">
        <v>3</v>
      </c>
      <c r="B4" s="543" t="s">
        <v>485</v>
      </c>
      <c r="C4" s="543" t="s">
        <v>508</v>
      </c>
      <c r="D4" s="543" t="s">
        <v>520</v>
      </c>
      <c r="E4" s="557">
        <v>2500</v>
      </c>
      <c r="F4" s="364">
        <v>2500</v>
      </c>
      <c r="G4" s="364">
        <v>4990</v>
      </c>
      <c r="H4" s="560">
        <v>7490</v>
      </c>
      <c r="I4" s="563"/>
    </row>
    <row r="5" spans="1:9" s="355" customFormat="1" ht="26.5" x14ac:dyDescent="0.35">
      <c r="A5" s="555">
        <v>4</v>
      </c>
      <c r="B5" s="543" t="s">
        <v>34</v>
      </c>
      <c r="C5" s="543" t="s">
        <v>509</v>
      </c>
      <c r="D5" s="543" t="s">
        <v>521</v>
      </c>
      <c r="E5" s="557">
        <v>4000</v>
      </c>
      <c r="F5" s="364">
        <v>4000</v>
      </c>
      <c r="G5" s="364">
        <v>78740</v>
      </c>
      <c r="H5" s="560">
        <v>82740</v>
      </c>
      <c r="I5" s="563"/>
    </row>
    <row r="6" spans="1:9" s="355" customFormat="1" ht="39.5" x14ac:dyDescent="0.35">
      <c r="A6" s="555">
        <v>5</v>
      </c>
      <c r="B6" s="543" t="s">
        <v>34</v>
      </c>
      <c r="C6" s="543" t="s">
        <v>510</v>
      </c>
      <c r="D6" s="543" t="s">
        <v>522</v>
      </c>
      <c r="E6" s="557">
        <v>3000</v>
      </c>
      <c r="F6" s="364">
        <v>4000</v>
      </c>
      <c r="G6" s="364">
        <v>6000</v>
      </c>
      <c r="H6" s="560">
        <v>10000</v>
      </c>
      <c r="I6" s="563"/>
    </row>
    <row r="7" spans="1:9" s="355" customFormat="1" ht="52.5" x14ac:dyDescent="0.35">
      <c r="A7" s="555">
        <v>6</v>
      </c>
      <c r="B7" s="543" t="s">
        <v>45</v>
      </c>
      <c r="C7" s="543" t="s">
        <v>511</v>
      </c>
      <c r="D7" s="543" t="s">
        <v>523</v>
      </c>
      <c r="E7" s="557">
        <v>2500</v>
      </c>
      <c r="F7" s="364">
        <v>2500</v>
      </c>
      <c r="G7" s="364">
        <v>3547</v>
      </c>
      <c r="H7" s="560">
        <v>6047</v>
      </c>
      <c r="I7" s="563"/>
    </row>
    <row r="8" spans="1:9" s="355" customFormat="1" ht="39.5" x14ac:dyDescent="0.35">
      <c r="A8" s="555">
        <v>7</v>
      </c>
      <c r="B8" s="543" t="s">
        <v>394</v>
      </c>
      <c r="C8" s="543" t="s">
        <v>512</v>
      </c>
      <c r="D8" s="543" t="s">
        <v>524</v>
      </c>
      <c r="E8" s="557">
        <v>2500</v>
      </c>
      <c r="F8" s="364">
        <v>2500</v>
      </c>
      <c r="G8" s="364">
        <v>58500</v>
      </c>
      <c r="H8" s="560">
        <v>61000</v>
      </c>
      <c r="I8" s="563"/>
    </row>
    <row r="9" spans="1:9" s="355" customFormat="1" ht="26.5" x14ac:dyDescent="0.35">
      <c r="A9" s="555">
        <v>8</v>
      </c>
      <c r="B9" s="543" t="s">
        <v>505</v>
      </c>
      <c r="C9" s="543" t="s">
        <v>513</v>
      </c>
      <c r="D9" s="543" t="s">
        <v>525</v>
      </c>
      <c r="E9" s="557">
        <v>3500</v>
      </c>
      <c r="F9" s="364">
        <v>4950</v>
      </c>
      <c r="G9" s="364">
        <v>61350</v>
      </c>
      <c r="H9" s="560">
        <v>66300</v>
      </c>
      <c r="I9" s="563"/>
    </row>
    <row r="10" spans="1:9" s="355" customFormat="1" ht="52.5" x14ac:dyDescent="0.35">
      <c r="A10" s="555">
        <v>9</v>
      </c>
      <c r="B10" s="543" t="s">
        <v>390</v>
      </c>
      <c r="C10" s="543" t="s">
        <v>514</v>
      </c>
      <c r="D10" s="543" t="s">
        <v>526</v>
      </c>
      <c r="E10" s="557">
        <v>5000</v>
      </c>
      <c r="F10" s="364">
        <v>5000</v>
      </c>
      <c r="G10" s="364">
        <v>5021.2700000000004</v>
      </c>
      <c r="H10" s="560">
        <v>10021.27</v>
      </c>
      <c r="I10" s="563"/>
    </row>
    <row r="11" spans="1:9" x14ac:dyDescent="0.35">
      <c r="B11" s="360"/>
      <c r="C11" s="360"/>
      <c r="D11" s="360" t="s">
        <v>482</v>
      </c>
      <c r="E11" s="558" t="s">
        <v>527</v>
      </c>
      <c r="F11" s="373">
        <f>SUM(F2:F10)</f>
        <v>34450</v>
      </c>
      <c r="G11" s="373">
        <f>SUM(G2:G10)</f>
        <v>230514.27</v>
      </c>
      <c r="H11" s="561">
        <f>SUM(H2:H10)</f>
        <v>264964.27</v>
      </c>
      <c r="I11" s="2"/>
    </row>
    <row r="12" spans="1:9" ht="30.5" customHeight="1" x14ac:dyDescent="0.35">
      <c r="E12" s="712" t="s">
        <v>528</v>
      </c>
      <c r="F12" s="712"/>
      <c r="G12" s="712"/>
      <c r="H12" s="712"/>
    </row>
  </sheetData>
  <mergeCells count="1">
    <mergeCell ref="E12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pane xSplit="1" topLeftCell="F1" activePane="topRight" state="frozen"/>
      <selection pane="topRight" activeCell="K16" sqref="K16"/>
    </sheetView>
  </sheetViews>
  <sheetFormatPr defaultRowHeight="14.5" x14ac:dyDescent="0.35"/>
  <cols>
    <col min="1" max="1" width="21.81640625" customWidth="1"/>
    <col min="2" max="2" width="4.81640625" customWidth="1"/>
    <col min="3" max="4" width="9.26953125" customWidth="1"/>
    <col min="5" max="5" width="23.7265625" customWidth="1"/>
    <col min="6" max="6" width="9.7265625" customWidth="1"/>
    <col min="7" max="7" width="10.7265625" customWidth="1"/>
    <col min="8" max="8" width="23.7265625" customWidth="1"/>
    <col min="9" max="9" width="9.7265625" customWidth="1"/>
    <col min="10" max="10" width="10.7265625" customWidth="1"/>
    <col min="11" max="11" width="23.7265625" customWidth="1"/>
    <col min="12" max="12" width="9.26953125" customWidth="1"/>
    <col min="13" max="13" width="9" customWidth="1"/>
    <col min="14" max="14" width="23.7265625" customWidth="1"/>
  </cols>
  <sheetData>
    <row r="1" spans="1:14" x14ac:dyDescent="0.35">
      <c r="A1" s="611" t="s">
        <v>78</v>
      </c>
      <c r="B1" s="83" t="s">
        <v>169</v>
      </c>
      <c r="C1" s="607" t="s">
        <v>120</v>
      </c>
      <c r="D1" s="608"/>
      <c r="E1" s="609" t="s">
        <v>83</v>
      </c>
      <c r="F1" s="607" t="s">
        <v>121</v>
      </c>
      <c r="G1" s="608"/>
      <c r="H1" s="609" t="s">
        <v>83</v>
      </c>
      <c r="I1" s="607" t="s">
        <v>122</v>
      </c>
      <c r="J1" s="608"/>
      <c r="K1" s="609" t="s">
        <v>83</v>
      </c>
      <c r="L1" s="607" t="s">
        <v>135</v>
      </c>
      <c r="M1" s="608"/>
      <c r="N1" s="609" t="s">
        <v>83</v>
      </c>
    </row>
    <row r="2" spans="1:14" ht="15" thickBot="1" x14ac:dyDescent="0.4">
      <c r="A2" s="612"/>
      <c r="B2" s="84" t="s">
        <v>170</v>
      </c>
      <c r="C2" s="27" t="s">
        <v>79</v>
      </c>
      <c r="D2" s="28" t="s">
        <v>80</v>
      </c>
      <c r="E2" s="610"/>
      <c r="F2" s="27" t="s">
        <v>79</v>
      </c>
      <c r="G2" s="28" t="s">
        <v>80</v>
      </c>
      <c r="H2" s="610"/>
      <c r="I2" s="27" t="s">
        <v>79</v>
      </c>
      <c r="J2" s="28" t="s">
        <v>80</v>
      </c>
      <c r="K2" s="610"/>
      <c r="L2" s="27" t="s">
        <v>79</v>
      </c>
      <c r="M2" s="28" t="s">
        <v>80</v>
      </c>
      <c r="N2" s="610"/>
    </row>
    <row r="3" spans="1:14" ht="39.5" x14ac:dyDescent="0.35">
      <c r="A3" s="29" t="s">
        <v>94</v>
      </c>
      <c r="B3" s="85">
        <v>2</v>
      </c>
      <c r="C3" s="30">
        <v>20000</v>
      </c>
      <c r="D3" s="31" t="s">
        <v>124</v>
      </c>
      <c r="E3" s="32" t="s">
        <v>123</v>
      </c>
      <c r="F3" s="30">
        <v>63000</v>
      </c>
      <c r="G3" s="31">
        <v>1400000</v>
      </c>
      <c r="H3" s="32" t="s">
        <v>123</v>
      </c>
      <c r="I3" s="33"/>
      <c r="J3" s="34"/>
      <c r="K3" s="35"/>
      <c r="L3" s="33"/>
      <c r="M3" s="34"/>
      <c r="N3" s="35"/>
    </row>
    <row r="4" spans="1:14" ht="26.5" x14ac:dyDescent="0.35">
      <c r="A4" s="29" t="s">
        <v>175</v>
      </c>
      <c r="B4" s="85">
        <v>2</v>
      </c>
      <c r="C4" s="36"/>
      <c r="D4" s="37"/>
      <c r="E4" s="38"/>
      <c r="F4" s="36"/>
      <c r="G4" s="37"/>
      <c r="H4" s="38"/>
      <c r="I4" s="39">
        <v>100000</v>
      </c>
      <c r="J4" s="40">
        <v>1119109</v>
      </c>
      <c r="K4" s="41" t="s">
        <v>129</v>
      </c>
      <c r="L4" s="39">
        <v>50000</v>
      </c>
      <c r="M4" s="40" t="s">
        <v>137</v>
      </c>
      <c r="N4" s="41" t="s">
        <v>136</v>
      </c>
    </row>
    <row r="5" spans="1:14" ht="39.5" x14ac:dyDescent="0.35">
      <c r="A5" s="29" t="s">
        <v>131</v>
      </c>
      <c r="B5" s="86">
        <v>3</v>
      </c>
      <c r="C5" s="46">
        <v>25000</v>
      </c>
      <c r="D5" s="45">
        <v>100000</v>
      </c>
      <c r="E5" s="42" t="s">
        <v>125</v>
      </c>
      <c r="F5" s="36"/>
      <c r="G5" s="37"/>
      <c r="H5" s="38"/>
      <c r="I5" s="39">
        <v>42250</v>
      </c>
      <c r="J5" s="40">
        <v>201808</v>
      </c>
      <c r="K5" s="41" t="s">
        <v>130</v>
      </c>
      <c r="L5" s="36"/>
      <c r="M5" s="37"/>
      <c r="N5" s="38"/>
    </row>
    <row r="6" spans="1:14" ht="39.5" x14ac:dyDescent="0.35">
      <c r="A6" s="29" t="s">
        <v>132</v>
      </c>
      <c r="B6" s="86"/>
      <c r="C6" s="47"/>
      <c r="D6" s="48"/>
      <c r="E6" s="43"/>
      <c r="F6" s="36"/>
      <c r="G6" s="37"/>
      <c r="H6" s="38"/>
      <c r="I6" s="44">
        <v>10000</v>
      </c>
      <c r="J6" s="45">
        <v>110404</v>
      </c>
      <c r="K6" s="41" t="s">
        <v>133</v>
      </c>
      <c r="L6" s="82"/>
      <c r="M6" s="48"/>
      <c r="N6" s="38"/>
    </row>
    <row r="7" spans="1:14" ht="39.5" x14ac:dyDescent="0.35">
      <c r="A7" s="29" t="s">
        <v>101</v>
      </c>
      <c r="B7" s="86">
        <v>3</v>
      </c>
      <c r="C7" s="46">
        <v>30000</v>
      </c>
      <c r="D7" s="45">
        <v>60000</v>
      </c>
      <c r="E7" s="42" t="s">
        <v>126</v>
      </c>
      <c r="F7" s="47"/>
      <c r="G7" s="48"/>
      <c r="H7" s="49"/>
      <c r="I7" s="47"/>
      <c r="J7" s="48"/>
      <c r="K7" s="49"/>
      <c r="L7" s="46">
        <v>17500</v>
      </c>
      <c r="M7" s="45">
        <v>36000</v>
      </c>
      <c r="N7" s="42" t="s">
        <v>138</v>
      </c>
    </row>
    <row r="8" spans="1:14" ht="52.5" x14ac:dyDescent="0.35">
      <c r="A8" s="29" t="s">
        <v>102</v>
      </c>
      <c r="B8" s="86"/>
      <c r="C8" s="46">
        <v>21000</v>
      </c>
      <c r="D8" s="45">
        <v>42000</v>
      </c>
      <c r="E8" s="42" t="s">
        <v>127</v>
      </c>
      <c r="F8" s="47"/>
      <c r="G8" s="48"/>
      <c r="H8" s="49"/>
      <c r="I8" s="47"/>
      <c r="J8" s="48"/>
      <c r="K8" s="49"/>
      <c r="L8" s="47"/>
      <c r="M8" s="48"/>
      <c r="N8" s="43"/>
    </row>
    <row r="9" spans="1:14" ht="40" thickBot="1" x14ac:dyDescent="0.4">
      <c r="A9" s="97" t="s">
        <v>134</v>
      </c>
      <c r="B9" s="102">
        <v>2</v>
      </c>
      <c r="C9" s="50">
        <v>100000</v>
      </c>
      <c r="D9" s="51">
        <v>200000</v>
      </c>
      <c r="E9" s="52" t="s">
        <v>128</v>
      </c>
      <c r="F9" s="98"/>
      <c r="G9" s="99"/>
      <c r="H9" s="100"/>
      <c r="I9" s="98"/>
      <c r="J9" s="99"/>
      <c r="K9" s="100"/>
      <c r="L9" s="50">
        <v>19416</v>
      </c>
      <c r="M9" s="51">
        <v>41166</v>
      </c>
      <c r="N9" s="52" t="s">
        <v>139</v>
      </c>
    </row>
    <row r="10" spans="1:14" ht="15" thickBot="1" x14ac:dyDescent="0.4">
      <c r="A10" s="90" t="s">
        <v>162</v>
      </c>
      <c r="B10" s="103">
        <f>SUM(B3:B9)</f>
        <v>12</v>
      </c>
      <c r="C10" s="91"/>
      <c r="D10" s="93"/>
      <c r="E10" s="94"/>
      <c r="F10" s="92"/>
      <c r="G10" s="95"/>
      <c r="H10" s="96"/>
      <c r="I10" s="92"/>
      <c r="J10" s="95"/>
      <c r="K10" s="96"/>
      <c r="L10" s="91"/>
      <c r="M10" s="93"/>
      <c r="N10" s="94"/>
    </row>
    <row r="11" spans="1:14" ht="15.5" thickTop="1" thickBot="1" x14ac:dyDescent="0.4">
      <c r="A11" s="53" t="s">
        <v>171</v>
      </c>
      <c r="B11" s="101" t="s">
        <v>120</v>
      </c>
      <c r="C11" s="54">
        <f>SUM(C3:C9)</f>
        <v>196000</v>
      </c>
      <c r="D11" s="56">
        <f>SUM(D3:D9)</f>
        <v>402000</v>
      </c>
      <c r="E11" s="87" t="s">
        <v>172</v>
      </c>
      <c r="F11" s="55">
        <f>SUM(F3:F9)</f>
        <v>63000</v>
      </c>
      <c r="G11" s="88">
        <f>SUM(G3:G9)</f>
        <v>1400000</v>
      </c>
      <c r="H11" s="87" t="s">
        <v>173</v>
      </c>
      <c r="I11" s="55">
        <f>SUM(I4:I9)</f>
        <v>152250</v>
      </c>
      <c r="J11" s="88">
        <f>SUM(J4:J9)</f>
        <v>1431321</v>
      </c>
      <c r="K11" s="89" t="s">
        <v>174</v>
      </c>
      <c r="L11" s="54">
        <f>SUM(L3:L9)</f>
        <v>86916</v>
      </c>
      <c r="M11" s="56">
        <f>SUM(M3:M9)</f>
        <v>77166</v>
      </c>
      <c r="N11" s="57"/>
    </row>
  </sheetData>
  <mergeCells count="9">
    <mergeCell ref="L1:M1"/>
    <mergeCell ref="N1:N2"/>
    <mergeCell ref="K1:K2"/>
    <mergeCell ref="A1:A2"/>
    <mergeCell ref="C1:D1"/>
    <mergeCell ref="E1:E2"/>
    <mergeCell ref="F1:G1"/>
    <mergeCell ref="H1:H2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5"/>
  <sheetViews>
    <sheetView tabSelected="1" topLeftCell="A49" zoomScaleNormal="100" workbookViewId="0">
      <selection activeCell="A51" sqref="A51"/>
    </sheetView>
  </sheetViews>
  <sheetFormatPr defaultRowHeight="14.5" x14ac:dyDescent="0.35"/>
  <cols>
    <col min="1" max="1" width="39.7265625" customWidth="1"/>
    <col min="2" max="2" width="9.453125" style="184" customWidth="1"/>
    <col min="3" max="3" width="11.1796875" customWidth="1"/>
    <col min="4" max="5" width="10.26953125" customWidth="1"/>
    <col min="6" max="6" width="12.54296875" customWidth="1"/>
    <col min="7" max="7" width="15" customWidth="1"/>
    <col min="8" max="8" width="10.81640625" style="184" customWidth="1"/>
    <col min="9" max="10" width="13.81640625" style="197" customWidth="1"/>
    <col min="11" max="11" width="15.26953125" customWidth="1"/>
    <col min="12" max="12" width="19.1796875" customWidth="1"/>
  </cols>
  <sheetData>
    <row r="1" spans="1:14" s="183" customFormat="1" ht="43.5" x14ac:dyDescent="0.35">
      <c r="A1" s="180" t="s">
        <v>65</v>
      </c>
      <c r="B1" s="181" t="s">
        <v>227</v>
      </c>
      <c r="C1" s="181" t="s">
        <v>66</v>
      </c>
      <c r="D1" s="181" t="s">
        <v>206</v>
      </c>
      <c r="E1" s="181" t="s">
        <v>205</v>
      </c>
      <c r="F1" s="181" t="s">
        <v>155</v>
      </c>
      <c r="G1" s="181" t="s">
        <v>156</v>
      </c>
      <c r="H1" s="181" t="s">
        <v>67</v>
      </c>
      <c r="I1" s="196" t="s">
        <v>154</v>
      </c>
      <c r="J1" s="196" t="s">
        <v>157</v>
      </c>
      <c r="K1" s="181" t="s">
        <v>69</v>
      </c>
      <c r="L1" s="182" t="s">
        <v>68</v>
      </c>
    </row>
    <row r="2" spans="1:14" s="183" customFormat="1" x14ac:dyDescent="0.35">
      <c r="A2" s="289" t="s">
        <v>359</v>
      </c>
      <c r="B2" s="290">
        <f t="shared" ref="B2:B35" si="0">SUM(C2+H2)</f>
        <v>29</v>
      </c>
      <c r="C2" s="290">
        <f>SUM(D2:E2)</f>
        <v>29</v>
      </c>
      <c r="D2" s="290">
        <f>SUM(MHAAgrants!AO2)</f>
        <v>0</v>
      </c>
      <c r="E2" s="290">
        <f>SUM(MHAAgrants!AP2:AQ2)</f>
        <v>29</v>
      </c>
      <c r="F2" s="291">
        <f>SUM(MHAAgrants!AM2)</f>
        <v>2322416</v>
      </c>
      <c r="G2" s="291">
        <f>SUM(MHAAgrants!AN2)</f>
        <v>5062811</v>
      </c>
      <c r="H2" s="333">
        <v>0</v>
      </c>
      <c r="I2" s="334">
        <v>0</v>
      </c>
      <c r="J2" s="334">
        <v>0</v>
      </c>
      <c r="K2" s="292">
        <f t="shared" ref="K2:L4" si="1">SUM(F2+I2)</f>
        <v>2322416</v>
      </c>
      <c r="L2" s="293">
        <f t="shared" si="1"/>
        <v>5062811</v>
      </c>
    </row>
    <row r="3" spans="1:14" s="1" customFormat="1" ht="29" x14ac:dyDescent="0.35">
      <c r="A3" s="294" t="s">
        <v>94</v>
      </c>
      <c r="B3" s="290">
        <f t="shared" si="0"/>
        <v>3</v>
      </c>
      <c r="C3" s="290">
        <f>SUM(D3:E3)</f>
        <v>3</v>
      </c>
      <c r="D3" s="290">
        <f>SUM(MHAAgrants!AO5)</f>
        <v>2</v>
      </c>
      <c r="E3" s="290">
        <f>SUM(MHAAgrants!AP5)</f>
        <v>1</v>
      </c>
      <c r="F3" s="295">
        <f>SUM(MHAAgrants!AM5)</f>
        <v>88905</v>
      </c>
      <c r="G3" s="295">
        <f>SUM(MHAAgrants!AN5)</f>
        <v>1415905</v>
      </c>
      <c r="H3" s="296">
        <v>0</v>
      </c>
      <c r="I3" s="295">
        <v>0</v>
      </c>
      <c r="J3" s="295">
        <v>0</v>
      </c>
      <c r="K3" s="292">
        <f t="shared" si="1"/>
        <v>88905</v>
      </c>
      <c r="L3" s="293">
        <f t="shared" si="1"/>
        <v>1415905</v>
      </c>
    </row>
    <row r="4" spans="1:14" s="1" customFormat="1" ht="43.5" x14ac:dyDescent="0.35">
      <c r="A4" s="294" t="s">
        <v>381</v>
      </c>
      <c r="B4" s="290">
        <f t="shared" si="0"/>
        <v>3</v>
      </c>
      <c r="C4" s="290">
        <f>SUM(D4:E4)</f>
        <v>3</v>
      </c>
      <c r="D4" s="290">
        <f>SUM(MHAAgrants!AO8)</f>
        <v>0</v>
      </c>
      <c r="E4" s="290">
        <f>SUM(MHAAgrants!AQ8)</f>
        <v>3</v>
      </c>
      <c r="F4" s="295">
        <f>SUM(MHAAgrants!AM8)</f>
        <v>105000</v>
      </c>
      <c r="G4" s="295">
        <f>SUM(MHAAgrants!AN8)</f>
        <v>260150</v>
      </c>
      <c r="H4" s="296">
        <v>0</v>
      </c>
      <c r="I4" s="295">
        <v>0</v>
      </c>
      <c r="J4" s="295">
        <v>0</v>
      </c>
      <c r="K4" s="292">
        <f t="shared" si="1"/>
        <v>105000</v>
      </c>
      <c r="L4" s="293">
        <f t="shared" si="1"/>
        <v>260150</v>
      </c>
    </row>
    <row r="5" spans="1:14" s="1" customFormat="1" x14ac:dyDescent="0.35">
      <c r="A5" s="294" t="s">
        <v>363</v>
      </c>
      <c r="B5" s="290">
        <f t="shared" si="0"/>
        <v>1</v>
      </c>
      <c r="C5" s="290">
        <v>0</v>
      </c>
      <c r="D5" s="290">
        <v>0</v>
      </c>
      <c r="E5" s="290">
        <v>0</v>
      </c>
      <c r="F5" s="295">
        <v>0</v>
      </c>
      <c r="G5" s="295">
        <v>0</v>
      </c>
      <c r="H5" s="296">
        <f>SUM(Minigrants!Y2)</f>
        <v>1</v>
      </c>
      <c r="I5" s="295">
        <f>SUM(Minigrants!W2)</f>
        <v>1000</v>
      </c>
      <c r="J5" s="295">
        <f>SUM(Minigrants!X2)</f>
        <v>3776</v>
      </c>
      <c r="K5" s="292">
        <f t="shared" ref="K5:L7" si="2">SUM(F5+I5)</f>
        <v>1000</v>
      </c>
      <c r="L5" s="293">
        <f t="shared" si="2"/>
        <v>3776</v>
      </c>
    </row>
    <row r="6" spans="1:14" s="355" customFormat="1" x14ac:dyDescent="0.35">
      <c r="A6" s="349" t="s">
        <v>13</v>
      </c>
      <c r="B6" s="350">
        <f t="shared" si="0"/>
        <v>2</v>
      </c>
      <c r="C6" s="351">
        <v>0</v>
      </c>
      <c r="D6" s="351">
        <v>0</v>
      </c>
      <c r="E6" s="351">
        <v>0</v>
      </c>
      <c r="F6" s="352">
        <v>0</v>
      </c>
      <c r="G6" s="352">
        <v>0</v>
      </c>
      <c r="H6" s="350">
        <f>SUM(Minigrants!Y5)</f>
        <v>2</v>
      </c>
      <c r="I6" s="352">
        <f>SUM(Minigrants!W5)</f>
        <v>4500</v>
      </c>
      <c r="J6" s="352">
        <f>SUM(Minigrants!X5)</f>
        <v>24103.32</v>
      </c>
      <c r="K6" s="353">
        <f t="shared" si="2"/>
        <v>4500</v>
      </c>
      <c r="L6" s="354">
        <f t="shared" si="2"/>
        <v>24103.32</v>
      </c>
      <c r="N6" s="356"/>
    </row>
    <row r="7" spans="1:14" s="355" customFormat="1" ht="43.5" x14ac:dyDescent="0.35">
      <c r="A7" s="349" t="s">
        <v>504</v>
      </c>
      <c r="B7" s="350">
        <f>SUM(C7+H7)</f>
        <v>2</v>
      </c>
      <c r="C7" s="351">
        <f>SUM(D7:E7)</f>
        <v>1</v>
      </c>
      <c r="D7" s="351">
        <v>0</v>
      </c>
      <c r="E7" s="351">
        <f>SUM(MHAAgrants!AP11)</f>
        <v>1</v>
      </c>
      <c r="F7" s="352">
        <f>SUM(MHAAgrants!AM11)</f>
        <v>7500</v>
      </c>
      <c r="G7" s="352">
        <f>SUM(MHAAgrants!AN11)</f>
        <v>63582</v>
      </c>
      <c r="H7" s="350">
        <f>SUM(Minigrants!Y8)</f>
        <v>1</v>
      </c>
      <c r="I7" s="352">
        <f>SUM(Minigrants!W8)</f>
        <v>4000</v>
      </c>
      <c r="J7" s="352">
        <f>SUM(Minigrants!X8)</f>
        <v>14471</v>
      </c>
      <c r="K7" s="353">
        <f t="shared" si="2"/>
        <v>11500</v>
      </c>
      <c r="L7" s="354">
        <f t="shared" si="2"/>
        <v>78053</v>
      </c>
      <c r="N7" s="356"/>
    </row>
    <row r="8" spans="1:14" ht="15" customHeight="1" x14ac:dyDescent="0.35">
      <c r="A8" s="297" t="s">
        <v>14</v>
      </c>
      <c r="B8" s="290">
        <f>SUM(C8+H8)</f>
        <v>1</v>
      </c>
      <c r="C8" s="298">
        <v>0</v>
      </c>
      <c r="D8" s="298">
        <v>0</v>
      </c>
      <c r="E8" s="298">
        <v>0</v>
      </c>
      <c r="F8" s="291">
        <v>0</v>
      </c>
      <c r="G8" s="291">
        <v>0</v>
      </c>
      <c r="H8" s="290">
        <f>SUM(Minigrants!Y11)</f>
        <v>1</v>
      </c>
      <c r="I8" s="291">
        <f>SUM(Minigrants!W11)</f>
        <v>1710</v>
      </c>
      <c r="J8" s="291">
        <f>SUM(Minigrants!X11)</f>
        <v>4000</v>
      </c>
      <c r="K8" s="292">
        <f>SUM(F8+I8)</f>
        <v>1710</v>
      </c>
      <c r="L8" s="293">
        <f>SUM(G8+J8)</f>
        <v>4000</v>
      </c>
      <c r="N8" s="1"/>
    </row>
    <row r="9" spans="1:14" x14ac:dyDescent="0.35">
      <c r="A9" s="297" t="s">
        <v>15</v>
      </c>
      <c r="B9" s="290">
        <f t="shared" si="0"/>
        <v>30</v>
      </c>
      <c r="C9" s="298">
        <f>SUM(D9:E9)</f>
        <v>14</v>
      </c>
      <c r="D9" s="298">
        <f>SUM(MHAAgrants!AO14)</f>
        <v>4</v>
      </c>
      <c r="E9" s="298">
        <f>SUM(MHAAgrants!AP14:AR14)</f>
        <v>10</v>
      </c>
      <c r="F9" s="291">
        <f>SUM(MHAAgrants!AM14)</f>
        <v>725795</v>
      </c>
      <c r="G9" s="291">
        <f>SUM(MHAAgrants!AN14)</f>
        <v>3157221</v>
      </c>
      <c r="H9" s="290">
        <f>SUM(Minigrants!Y14)</f>
        <v>16</v>
      </c>
      <c r="I9" s="291">
        <f>SUM(Minigrants!W14)</f>
        <v>44485</v>
      </c>
      <c r="J9" s="291">
        <f>SUM(Minigrants!X14)</f>
        <v>359903.06</v>
      </c>
      <c r="K9" s="292">
        <f t="shared" ref="K9:K42" si="3">SUM(F9+I9)</f>
        <v>770280</v>
      </c>
      <c r="L9" s="319">
        <f t="shared" ref="L9:L69" si="4">SUM(G9+J9)</f>
        <v>3517124.06</v>
      </c>
      <c r="M9" s="199"/>
      <c r="N9" s="199"/>
    </row>
    <row r="10" spans="1:14" ht="29" x14ac:dyDescent="0.35">
      <c r="A10" s="297" t="s">
        <v>16</v>
      </c>
      <c r="B10" s="290">
        <f t="shared" si="0"/>
        <v>1</v>
      </c>
      <c r="C10" s="298">
        <v>0</v>
      </c>
      <c r="D10" s="298">
        <v>0</v>
      </c>
      <c r="E10" s="298">
        <v>0</v>
      </c>
      <c r="F10" s="291">
        <v>0</v>
      </c>
      <c r="G10" s="291">
        <v>0</v>
      </c>
      <c r="H10" s="290">
        <f>SUM(Minigrants!Y17)</f>
        <v>1</v>
      </c>
      <c r="I10" s="291">
        <f>SUM(Minigrants!W17)</f>
        <v>2500</v>
      </c>
      <c r="J10" s="291">
        <f>SUM(Minigrants!X17)</f>
        <v>5673</v>
      </c>
      <c r="K10" s="292">
        <f t="shared" si="3"/>
        <v>2500</v>
      </c>
      <c r="L10" s="293">
        <f t="shared" si="4"/>
        <v>5673</v>
      </c>
      <c r="N10" s="1"/>
    </row>
    <row r="11" spans="1:14" ht="29" x14ac:dyDescent="0.35">
      <c r="A11" s="297" t="s">
        <v>17</v>
      </c>
      <c r="B11" s="290">
        <f t="shared" si="0"/>
        <v>1</v>
      </c>
      <c r="C11" s="298">
        <v>0</v>
      </c>
      <c r="D11" s="298">
        <v>0</v>
      </c>
      <c r="E11" s="298">
        <v>0</v>
      </c>
      <c r="F11" s="291">
        <v>0</v>
      </c>
      <c r="G11" s="291">
        <v>0</v>
      </c>
      <c r="H11" s="290">
        <f>SUM(Minigrants!Y20)</f>
        <v>1</v>
      </c>
      <c r="I11" s="291">
        <f>SUM(Minigrants!W20)</f>
        <v>2500</v>
      </c>
      <c r="J11" s="291">
        <f>SUM(Minigrants!X20)</f>
        <v>4975</v>
      </c>
      <c r="K11" s="292">
        <f t="shared" si="3"/>
        <v>2500</v>
      </c>
      <c r="L11" s="293">
        <f t="shared" si="4"/>
        <v>4975</v>
      </c>
      <c r="N11" s="1"/>
    </row>
    <row r="12" spans="1:14" x14ac:dyDescent="0.35">
      <c r="A12" s="203" t="s">
        <v>18</v>
      </c>
      <c r="B12" s="200">
        <f t="shared" si="0"/>
        <v>3</v>
      </c>
      <c r="C12" s="198">
        <f>SUM(D12:E12)</f>
        <v>3</v>
      </c>
      <c r="D12" s="198">
        <f>SUM(MHAAgrants!AO17)</f>
        <v>0</v>
      </c>
      <c r="E12" s="198">
        <f>SUM(MHAAgrants!AP17)</f>
        <v>3</v>
      </c>
      <c r="F12" s="266">
        <f>SUM(MHAAgrants!AM17)</f>
        <v>110000</v>
      </c>
      <c r="G12" s="266">
        <f>SUM(MHAAgrants!AN17)</f>
        <v>227499</v>
      </c>
      <c r="H12" s="200">
        <v>0</v>
      </c>
      <c r="I12" s="266">
        <v>0</v>
      </c>
      <c r="J12" s="266">
        <v>0</v>
      </c>
      <c r="K12" s="264">
        <f t="shared" si="3"/>
        <v>110000</v>
      </c>
      <c r="L12" s="267">
        <f t="shared" si="4"/>
        <v>227499</v>
      </c>
    </row>
    <row r="13" spans="1:14" x14ac:dyDescent="0.35">
      <c r="A13" s="297" t="s">
        <v>19</v>
      </c>
      <c r="B13" s="290">
        <f t="shared" si="0"/>
        <v>2</v>
      </c>
      <c r="C13" s="298">
        <v>0</v>
      </c>
      <c r="D13" s="298">
        <v>0</v>
      </c>
      <c r="E13" s="298">
        <v>0</v>
      </c>
      <c r="F13" s="291">
        <v>0</v>
      </c>
      <c r="G13" s="291">
        <v>0</v>
      </c>
      <c r="H13" s="290">
        <f>SUM(Minigrants!Y23)</f>
        <v>2</v>
      </c>
      <c r="I13" s="291">
        <f>SUM(Minigrants!W23)</f>
        <v>3770</v>
      </c>
      <c r="J13" s="291">
        <f>SUM(Minigrants!X23)</f>
        <v>32411</v>
      </c>
      <c r="K13" s="292">
        <f t="shared" si="3"/>
        <v>3770</v>
      </c>
      <c r="L13" s="293">
        <f t="shared" si="4"/>
        <v>32411</v>
      </c>
      <c r="N13" s="1"/>
    </row>
    <row r="14" spans="1:14" ht="29" x14ac:dyDescent="0.35">
      <c r="A14" s="203" t="s">
        <v>20</v>
      </c>
      <c r="B14" s="200">
        <f t="shared" si="0"/>
        <v>1</v>
      </c>
      <c r="C14" s="198">
        <v>0</v>
      </c>
      <c r="D14" s="198">
        <v>0</v>
      </c>
      <c r="E14" s="198">
        <v>0</v>
      </c>
      <c r="F14" s="266">
        <v>0</v>
      </c>
      <c r="G14" s="266">
        <v>0</v>
      </c>
      <c r="H14" s="200">
        <f>SUM(Minigrants!Y26)</f>
        <v>1</v>
      </c>
      <c r="I14" s="266">
        <f>SUM(Minigrants!W26)</f>
        <v>2500</v>
      </c>
      <c r="J14" s="266">
        <f>SUM(Minigrants!X26)</f>
        <v>7315</v>
      </c>
      <c r="K14" s="264">
        <f t="shared" si="3"/>
        <v>2500</v>
      </c>
      <c r="L14" s="267">
        <f t="shared" si="4"/>
        <v>7315</v>
      </c>
    </row>
    <row r="15" spans="1:14" ht="29" x14ac:dyDescent="0.35">
      <c r="A15" s="203" t="s">
        <v>21</v>
      </c>
      <c r="B15" s="200">
        <f t="shared" si="0"/>
        <v>9</v>
      </c>
      <c r="C15" s="198">
        <f>SUM(D15:E15)</f>
        <v>3</v>
      </c>
      <c r="D15" s="198">
        <f>SUM(MHAAgrants!AO20)</f>
        <v>0</v>
      </c>
      <c r="E15" s="198">
        <f>SUM(MHAAgrants!AP20)</f>
        <v>3</v>
      </c>
      <c r="F15" s="266">
        <f>SUM(MHAAgrants!AM20)</f>
        <v>59950</v>
      </c>
      <c r="G15" s="266">
        <f>SUM(MHAAgrants!AN20)</f>
        <v>123900</v>
      </c>
      <c r="H15" s="200">
        <f>SUM(Minigrants!Y29)</f>
        <v>6</v>
      </c>
      <c r="I15" s="266">
        <f>SUM(Minigrants!W29)</f>
        <v>14200</v>
      </c>
      <c r="J15" s="266">
        <f>SUM(Minigrants!X29)</f>
        <v>64962</v>
      </c>
      <c r="K15" s="264">
        <f t="shared" si="3"/>
        <v>74150</v>
      </c>
      <c r="L15" s="320">
        <f t="shared" si="4"/>
        <v>188862</v>
      </c>
    </row>
    <row r="16" spans="1:14" ht="29" x14ac:dyDescent="0.35">
      <c r="A16" s="203" t="s">
        <v>22</v>
      </c>
      <c r="B16" s="200">
        <f t="shared" si="0"/>
        <v>6</v>
      </c>
      <c r="C16" s="198">
        <v>0</v>
      </c>
      <c r="D16" s="198">
        <v>0</v>
      </c>
      <c r="E16" s="198">
        <v>0</v>
      </c>
      <c r="F16" s="266">
        <v>0</v>
      </c>
      <c r="G16" s="266">
        <v>0</v>
      </c>
      <c r="H16" s="200">
        <f>SUM(Minigrants!Y32)</f>
        <v>6</v>
      </c>
      <c r="I16" s="266">
        <f>SUM(Minigrants!W32)</f>
        <v>12500</v>
      </c>
      <c r="J16" s="266">
        <f>SUM(Minigrants!X32)</f>
        <v>37050</v>
      </c>
      <c r="K16" s="264">
        <f t="shared" si="3"/>
        <v>12500</v>
      </c>
      <c r="L16" s="267">
        <f t="shared" si="4"/>
        <v>37050</v>
      </c>
    </row>
    <row r="17" spans="1:15" ht="16.5" customHeight="1" x14ac:dyDescent="0.35">
      <c r="A17" s="203" t="s">
        <v>23</v>
      </c>
      <c r="B17" s="200">
        <f t="shared" si="0"/>
        <v>1</v>
      </c>
      <c r="C17" s="198">
        <v>0</v>
      </c>
      <c r="D17" s="198">
        <v>0</v>
      </c>
      <c r="E17" s="198">
        <v>0</v>
      </c>
      <c r="F17" s="266">
        <v>0</v>
      </c>
      <c r="G17" s="266">
        <v>0</v>
      </c>
      <c r="H17" s="200">
        <f>SUM(Minigrants!Y35)</f>
        <v>1</v>
      </c>
      <c r="I17" s="266">
        <f>SUM(Minigrants!W35)</f>
        <v>2500</v>
      </c>
      <c r="J17" s="266">
        <f>SUM(Minigrants!X35)</f>
        <v>5635</v>
      </c>
      <c r="K17" s="264">
        <f t="shared" si="3"/>
        <v>2500</v>
      </c>
      <c r="L17" s="267">
        <f t="shared" si="4"/>
        <v>5635</v>
      </c>
    </row>
    <row r="18" spans="1:15" x14ac:dyDescent="0.35">
      <c r="A18" s="297" t="s">
        <v>24</v>
      </c>
      <c r="B18" s="290">
        <f t="shared" si="0"/>
        <v>1</v>
      </c>
      <c r="C18" s="298">
        <v>0</v>
      </c>
      <c r="D18" s="298">
        <v>0</v>
      </c>
      <c r="E18" s="298">
        <v>0</v>
      </c>
      <c r="F18" s="291">
        <v>0</v>
      </c>
      <c r="G18" s="291">
        <v>0</v>
      </c>
      <c r="H18" s="299">
        <f>SUM(Minigrants!Y38)</f>
        <v>1</v>
      </c>
      <c r="I18" s="291">
        <f>SUM(Minigrants!W38)</f>
        <v>2500</v>
      </c>
      <c r="J18" s="291">
        <f>SUM(Minigrants!X38)</f>
        <v>8618.85</v>
      </c>
      <c r="K18" s="292">
        <f t="shared" si="3"/>
        <v>2500</v>
      </c>
      <c r="L18" s="293">
        <f t="shared" si="4"/>
        <v>8618.85</v>
      </c>
    </row>
    <row r="19" spans="1:15" x14ac:dyDescent="0.35">
      <c r="A19" s="297" t="s">
        <v>25</v>
      </c>
      <c r="B19" s="290">
        <f t="shared" si="0"/>
        <v>7</v>
      </c>
      <c r="C19" s="298">
        <v>0</v>
      </c>
      <c r="D19" s="298">
        <v>0</v>
      </c>
      <c r="E19" s="298">
        <v>0</v>
      </c>
      <c r="F19" s="291">
        <v>0</v>
      </c>
      <c r="G19" s="291">
        <v>0</v>
      </c>
      <c r="H19" s="299">
        <f>SUM(Minigrants!Y41)</f>
        <v>7</v>
      </c>
      <c r="I19" s="291">
        <f>SUM(Minigrants!W41)</f>
        <v>19175</v>
      </c>
      <c r="J19" s="291">
        <f>SUM(Minigrants!X41)</f>
        <v>81238.98</v>
      </c>
      <c r="K19" s="292">
        <f t="shared" si="3"/>
        <v>19175</v>
      </c>
      <c r="L19" s="293">
        <f t="shared" si="4"/>
        <v>81238.98</v>
      </c>
    </row>
    <row r="20" spans="1:15" x14ac:dyDescent="0.35">
      <c r="A20" s="297" t="s">
        <v>9</v>
      </c>
      <c r="B20" s="290">
        <f t="shared" si="0"/>
        <v>1</v>
      </c>
      <c r="C20" s="298">
        <v>0</v>
      </c>
      <c r="D20" s="298">
        <v>0</v>
      </c>
      <c r="E20" s="298">
        <v>0</v>
      </c>
      <c r="F20" s="291">
        <v>0</v>
      </c>
      <c r="G20" s="291">
        <v>0</v>
      </c>
      <c r="H20" s="299">
        <f>SUM(Minigrants!Y44)</f>
        <v>1</v>
      </c>
      <c r="I20" s="291">
        <f>SUM(Minigrants!W44)</f>
        <v>1000</v>
      </c>
      <c r="J20" s="291">
        <f>SUM(Minigrants!X44)</f>
        <v>16650</v>
      </c>
      <c r="K20" s="292">
        <f t="shared" si="3"/>
        <v>1000</v>
      </c>
      <c r="L20" s="293">
        <f t="shared" si="4"/>
        <v>16650</v>
      </c>
    </row>
    <row r="21" spans="1:15" ht="33.75" customHeight="1" x14ac:dyDescent="0.35">
      <c r="A21" s="203" t="s">
        <v>26</v>
      </c>
      <c r="B21" s="200">
        <f t="shared" si="0"/>
        <v>12</v>
      </c>
      <c r="C21" s="198">
        <f>SUM(D21:E21)</f>
        <v>5</v>
      </c>
      <c r="D21" s="198">
        <f>SUM(MHAAgrants!AO23)</f>
        <v>3</v>
      </c>
      <c r="E21" s="198">
        <f>SUM(MHAAgrants!AP23:AR23)</f>
        <v>2</v>
      </c>
      <c r="F21" s="266">
        <f>SUM(MHAAgrants!AM23)</f>
        <v>82410</v>
      </c>
      <c r="G21" s="266">
        <f>SUM(MHAAgrants!AN23)</f>
        <v>200945</v>
      </c>
      <c r="H21" s="305">
        <f>SUM(Minigrants!Y47)</f>
        <v>7</v>
      </c>
      <c r="I21" s="266">
        <f>SUM(Minigrants!W47)</f>
        <v>15850</v>
      </c>
      <c r="J21" s="266">
        <f>SUM(Minigrants!X47)</f>
        <v>117535.61</v>
      </c>
      <c r="K21" s="264">
        <f t="shared" si="3"/>
        <v>98260</v>
      </c>
      <c r="L21" s="267">
        <f t="shared" si="4"/>
        <v>318480.61</v>
      </c>
    </row>
    <row r="22" spans="1:15" ht="29" x14ac:dyDescent="0.35">
      <c r="A22" s="203" t="s">
        <v>27</v>
      </c>
      <c r="B22" s="200">
        <f t="shared" si="0"/>
        <v>1</v>
      </c>
      <c r="C22" s="198">
        <v>0</v>
      </c>
      <c r="D22" s="198">
        <v>0</v>
      </c>
      <c r="E22" s="198">
        <v>0</v>
      </c>
      <c r="F22" s="266">
        <v>0</v>
      </c>
      <c r="G22" s="266">
        <v>0</v>
      </c>
      <c r="H22" s="200">
        <f>SUM(Minigrants!Y146)</f>
        <v>1</v>
      </c>
      <c r="I22" s="266">
        <f>SUM(Minigrants!W146)</f>
        <v>2000</v>
      </c>
      <c r="J22" s="266">
        <f>SUM(Minigrants!X146)</f>
        <v>4355</v>
      </c>
      <c r="K22" s="264">
        <f t="shared" si="3"/>
        <v>2000</v>
      </c>
      <c r="L22" s="267">
        <f t="shared" si="4"/>
        <v>4355</v>
      </c>
    </row>
    <row r="23" spans="1:15" ht="29" x14ac:dyDescent="0.35">
      <c r="A23" s="203" t="s">
        <v>28</v>
      </c>
      <c r="B23" s="200">
        <f t="shared" si="0"/>
        <v>1</v>
      </c>
      <c r="C23" s="198">
        <v>0</v>
      </c>
      <c r="D23" s="198">
        <v>0</v>
      </c>
      <c r="E23" s="198">
        <v>0</v>
      </c>
      <c r="F23" s="266">
        <v>0</v>
      </c>
      <c r="G23" s="266">
        <v>0</v>
      </c>
      <c r="H23" s="200">
        <f>SUM(Minigrants!Y149)</f>
        <v>1</v>
      </c>
      <c r="I23" s="266">
        <f>SUM(Minigrants!W149)</f>
        <v>1850</v>
      </c>
      <c r="J23" s="266">
        <f>SUM(Minigrants!X149)</f>
        <v>5402</v>
      </c>
      <c r="K23" s="264">
        <f t="shared" si="3"/>
        <v>1850</v>
      </c>
      <c r="L23" s="267">
        <f t="shared" si="4"/>
        <v>5402</v>
      </c>
    </row>
    <row r="24" spans="1:15" ht="29" x14ac:dyDescent="0.35">
      <c r="A24" s="297" t="s">
        <v>29</v>
      </c>
      <c r="B24" s="290">
        <f t="shared" si="0"/>
        <v>1</v>
      </c>
      <c r="C24" s="298">
        <v>0</v>
      </c>
      <c r="D24" s="298">
        <v>0</v>
      </c>
      <c r="E24" s="298">
        <v>0</v>
      </c>
      <c r="F24" s="291">
        <v>0</v>
      </c>
      <c r="G24" s="291">
        <v>0</v>
      </c>
      <c r="H24" s="290">
        <f>SUM(Minigrants!Y50)</f>
        <v>1</v>
      </c>
      <c r="I24" s="291">
        <f>SUM(Minigrants!W50)</f>
        <v>680</v>
      </c>
      <c r="J24" s="291">
        <f>SUM(Minigrants!X50)</f>
        <v>3022.47</v>
      </c>
      <c r="K24" s="292">
        <f t="shared" si="3"/>
        <v>680</v>
      </c>
      <c r="L24" s="293">
        <f t="shared" si="4"/>
        <v>3022.47</v>
      </c>
    </row>
    <row r="25" spans="1:15" x14ac:dyDescent="0.35">
      <c r="A25" s="297" t="s">
        <v>30</v>
      </c>
      <c r="B25" s="290">
        <f t="shared" si="0"/>
        <v>7</v>
      </c>
      <c r="C25" s="298">
        <f>SUM(D25:E25)</f>
        <v>2</v>
      </c>
      <c r="D25" s="298">
        <f>SUM(MHAAgrants!AO26)</f>
        <v>2</v>
      </c>
      <c r="E25" s="298">
        <f>SUM(MHAAgrants!AP26)</f>
        <v>0</v>
      </c>
      <c r="F25" s="291">
        <f>SUM(MHAAgrants!AM26)</f>
        <v>135000</v>
      </c>
      <c r="G25" s="291">
        <f>SUM(MHAAgrants!AN26)</f>
        <v>275000</v>
      </c>
      <c r="H25" s="290">
        <f>SUM(Minigrants!Y53)</f>
        <v>5</v>
      </c>
      <c r="I25" s="291">
        <f>SUM(Minigrants!W53)</f>
        <v>11766</v>
      </c>
      <c r="J25" s="291">
        <f>SUM(Minigrants!X53)</f>
        <v>26147.1</v>
      </c>
      <c r="K25" s="292">
        <f t="shared" si="3"/>
        <v>146766</v>
      </c>
      <c r="L25" s="293">
        <f t="shared" si="4"/>
        <v>301147.09999999998</v>
      </c>
    </row>
    <row r="26" spans="1:15" ht="29" x14ac:dyDescent="0.35">
      <c r="A26" s="297" t="s">
        <v>31</v>
      </c>
      <c r="B26" s="290">
        <f t="shared" si="0"/>
        <v>1</v>
      </c>
      <c r="C26" s="298">
        <v>0</v>
      </c>
      <c r="D26" s="298">
        <v>0</v>
      </c>
      <c r="E26" s="298">
        <v>0</v>
      </c>
      <c r="F26" s="291">
        <v>0</v>
      </c>
      <c r="G26" s="291">
        <v>0</v>
      </c>
      <c r="H26" s="290">
        <f>SUM(Minigrants!Y56)</f>
        <v>1</v>
      </c>
      <c r="I26" s="291">
        <f>SUM(Minigrants!W56)</f>
        <v>2500</v>
      </c>
      <c r="J26" s="291">
        <f>SUM(Minigrants!X56)</f>
        <v>10057</v>
      </c>
      <c r="K26" s="292">
        <f t="shared" si="3"/>
        <v>2500</v>
      </c>
      <c r="L26" s="293">
        <f t="shared" si="4"/>
        <v>10057</v>
      </c>
    </row>
    <row r="27" spans="1:15" x14ac:dyDescent="0.35">
      <c r="A27" s="297" t="s">
        <v>32</v>
      </c>
      <c r="B27" s="290">
        <f t="shared" si="0"/>
        <v>2</v>
      </c>
      <c r="C27" s="298">
        <v>0</v>
      </c>
      <c r="D27" s="298">
        <v>0</v>
      </c>
      <c r="E27" s="298">
        <v>0</v>
      </c>
      <c r="F27" s="291">
        <v>0</v>
      </c>
      <c r="G27" s="291">
        <v>0</v>
      </c>
      <c r="H27" s="290">
        <f>SUM(Minigrants!Y59)</f>
        <v>2</v>
      </c>
      <c r="I27" s="291">
        <f>SUM(Minigrants!W59)</f>
        <v>5000</v>
      </c>
      <c r="J27" s="291">
        <f>SUM(Minigrants!X59)</f>
        <v>10001.99</v>
      </c>
      <c r="K27" s="292">
        <f t="shared" si="3"/>
        <v>5000</v>
      </c>
      <c r="L27" s="293">
        <f t="shared" si="4"/>
        <v>10001.99</v>
      </c>
    </row>
    <row r="28" spans="1:15" s="355" customFormat="1" x14ac:dyDescent="0.35">
      <c r="A28" s="349" t="s">
        <v>485</v>
      </c>
      <c r="B28" s="350">
        <f>SUM(C28+H28)</f>
        <v>2</v>
      </c>
      <c r="C28" s="351">
        <f>SUM(D28:E28)</f>
        <v>1</v>
      </c>
      <c r="D28" s="351">
        <f>SUM(MHAAgrants!AO29)</f>
        <v>1</v>
      </c>
      <c r="E28" s="351">
        <v>0</v>
      </c>
      <c r="F28" s="352">
        <f>SUM(MHAAgrants!AM29)</f>
        <v>62750</v>
      </c>
      <c r="G28" s="352">
        <f>SUM(MHAAgrants!AN29)</f>
        <v>125500</v>
      </c>
      <c r="H28" s="350">
        <f>SUM(Minigrants!Y62)</f>
        <v>1</v>
      </c>
      <c r="I28" s="352">
        <f>SUM(Minigrants!W62)</f>
        <v>2500</v>
      </c>
      <c r="J28" s="352">
        <f>SUM(Minigrants!X62)</f>
        <v>7490</v>
      </c>
      <c r="K28" s="353">
        <f>SUM(F28+I28)</f>
        <v>65250</v>
      </c>
      <c r="L28" s="354">
        <f>SUM(G28+J28)</f>
        <v>132990</v>
      </c>
    </row>
    <row r="29" spans="1:15" x14ac:dyDescent="0.35">
      <c r="A29" s="203" t="s">
        <v>33</v>
      </c>
      <c r="B29" s="200">
        <f>SUM(C29+H29)</f>
        <v>1</v>
      </c>
      <c r="C29" s="198">
        <v>0</v>
      </c>
      <c r="D29" s="198">
        <v>0</v>
      </c>
      <c r="E29" s="198">
        <v>0</v>
      </c>
      <c r="F29" s="266">
        <v>0</v>
      </c>
      <c r="G29" s="266">
        <v>0</v>
      </c>
      <c r="H29" s="200">
        <f>SUM(Minigrants!Y65)</f>
        <v>1</v>
      </c>
      <c r="I29" s="266">
        <f>SUM(Minigrants!W65)</f>
        <v>1285</v>
      </c>
      <c r="J29" s="266">
        <f>SUM(Minigrants!X65)</f>
        <v>2732.88</v>
      </c>
      <c r="K29" s="264">
        <f>SUM(F29+I29)</f>
        <v>1285</v>
      </c>
      <c r="L29" s="267">
        <f>SUM(G29+J29)</f>
        <v>2732.88</v>
      </c>
    </row>
    <row r="30" spans="1:15" x14ac:dyDescent="0.35">
      <c r="A30" s="297" t="s">
        <v>34</v>
      </c>
      <c r="B30" s="290">
        <f t="shared" si="0"/>
        <v>8</v>
      </c>
      <c r="C30" s="298">
        <f>SUM(D30:E30)</f>
        <v>1</v>
      </c>
      <c r="D30" s="298">
        <f>SUM(MHAAgrants!AO32)</f>
        <v>1</v>
      </c>
      <c r="E30" s="298">
        <f>SUM(MHAAgrants!AP32)</f>
        <v>0</v>
      </c>
      <c r="F30" s="291">
        <f>SUM(MHAAgrants!AM32)</f>
        <v>40000</v>
      </c>
      <c r="G30" s="291">
        <f>SUM(MHAAgrants!AN32)</f>
        <v>80000</v>
      </c>
      <c r="H30" s="290">
        <f>SUM(Minigrants!Y68)</f>
        <v>7</v>
      </c>
      <c r="I30" s="291">
        <f>SUM(Minigrants!W68)</f>
        <v>18050</v>
      </c>
      <c r="J30" s="291">
        <f>SUM(Minigrants!X68)</f>
        <v>79075.989999999991</v>
      </c>
      <c r="K30" s="292">
        <f t="shared" si="3"/>
        <v>58050</v>
      </c>
      <c r="L30" s="293">
        <f t="shared" si="4"/>
        <v>159075.99</v>
      </c>
    </row>
    <row r="31" spans="1:15" ht="29" x14ac:dyDescent="0.35">
      <c r="A31" s="297" t="s">
        <v>370</v>
      </c>
      <c r="B31" s="290">
        <f t="shared" si="0"/>
        <v>5</v>
      </c>
      <c r="C31" s="298">
        <v>0</v>
      </c>
      <c r="D31" s="298">
        <v>0</v>
      </c>
      <c r="E31" s="298">
        <v>0</v>
      </c>
      <c r="F31" s="291">
        <v>0</v>
      </c>
      <c r="G31" s="291">
        <v>0</v>
      </c>
      <c r="H31" s="290">
        <f>SUM(Minigrants!Y71)</f>
        <v>5</v>
      </c>
      <c r="I31" s="291">
        <f>SUM(Minigrants!W71)</f>
        <v>19000</v>
      </c>
      <c r="J31" s="291">
        <f>SUM(Minigrants!X71)</f>
        <v>339749</v>
      </c>
      <c r="K31" s="292">
        <f t="shared" si="3"/>
        <v>19000</v>
      </c>
      <c r="L31" s="293">
        <f t="shared" si="4"/>
        <v>339749</v>
      </c>
    </row>
    <row r="32" spans="1:15" x14ac:dyDescent="0.35">
      <c r="A32" s="297" t="s">
        <v>35</v>
      </c>
      <c r="B32" s="290">
        <f t="shared" si="0"/>
        <v>10</v>
      </c>
      <c r="C32" s="298">
        <f>SUM(D32:E32)</f>
        <v>4</v>
      </c>
      <c r="D32" s="298">
        <f>SUM(MHAAgrants!AO35)</f>
        <v>2</v>
      </c>
      <c r="E32" s="298">
        <f>SUM(MHAAgrants!AP35)</f>
        <v>2</v>
      </c>
      <c r="F32" s="291">
        <f>SUM(MHAAgrants!AM35)</f>
        <v>142750</v>
      </c>
      <c r="G32" s="291">
        <f>SUM(MHAAgrants!AN35)</f>
        <v>543212</v>
      </c>
      <c r="H32" s="290">
        <f>SUM(Minigrants!Y74)</f>
        <v>6</v>
      </c>
      <c r="I32" s="291">
        <f>SUM(Minigrants!W74)</f>
        <v>14300</v>
      </c>
      <c r="J32" s="291">
        <f>SUM(Minigrants!X74)</f>
        <v>32640.22</v>
      </c>
      <c r="K32" s="292">
        <f t="shared" si="3"/>
        <v>157050</v>
      </c>
      <c r="L32" s="293">
        <f t="shared" si="4"/>
        <v>575852.22</v>
      </c>
      <c r="N32" s="199"/>
      <c r="O32" s="199"/>
    </row>
    <row r="33" spans="1:14" ht="29" x14ac:dyDescent="0.35">
      <c r="A33" s="297" t="s">
        <v>36</v>
      </c>
      <c r="B33" s="290">
        <f t="shared" si="0"/>
        <v>1</v>
      </c>
      <c r="C33" s="298">
        <v>0</v>
      </c>
      <c r="D33" s="298">
        <v>0</v>
      </c>
      <c r="E33" s="298">
        <v>0</v>
      </c>
      <c r="F33" s="291">
        <v>0</v>
      </c>
      <c r="G33" s="291">
        <v>0</v>
      </c>
      <c r="H33" s="290">
        <f>SUM(Minigrants!Y77)</f>
        <v>1</v>
      </c>
      <c r="I33" s="291">
        <f>SUM(Minigrants!W77)</f>
        <v>1000</v>
      </c>
      <c r="J33" s="291">
        <f>SUM(Minigrants!X77)</f>
        <v>5000</v>
      </c>
      <c r="K33" s="292">
        <f t="shared" si="3"/>
        <v>1000</v>
      </c>
      <c r="L33" s="293">
        <f t="shared" si="4"/>
        <v>5000</v>
      </c>
    </row>
    <row r="34" spans="1:14" x14ac:dyDescent="0.35">
      <c r="A34" s="203" t="s">
        <v>37</v>
      </c>
      <c r="B34" s="200">
        <f t="shared" si="0"/>
        <v>3</v>
      </c>
      <c r="C34" s="198">
        <v>0</v>
      </c>
      <c r="D34" s="198">
        <v>0</v>
      </c>
      <c r="E34" s="198">
        <v>0</v>
      </c>
      <c r="F34" s="266">
        <v>0</v>
      </c>
      <c r="G34" s="266">
        <v>0</v>
      </c>
      <c r="H34" s="305">
        <f>SUM(Minigrants!Y80)</f>
        <v>3</v>
      </c>
      <c r="I34" s="266">
        <f>SUM(Minigrants!W80)</f>
        <v>3600</v>
      </c>
      <c r="J34" s="266">
        <f>SUM(Minigrants!X80)</f>
        <v>20340.21</v>
      </c>
      <c r="K34" s="264">
        <f t="shared" si="3"/>
        <v>3600</v>
      </c>
      <c r="L34" s="267">
        <f t="shared" si="4"/>
        <v>20340.21</v>
      </c>
    </row>
    <row r="35" spans="1:14" ht="26.25" customHeight="1" x14ac:dyDescent="0.35">
      <c r="A35" s="297" t="s">
        <v>38</v>
      </c>
      <c r="B35" s="290">
        <f t="shared" si="0"/>
        <v>1</v>
      </c>
      <c r="C35" s="298">
        <f>SUM(D35:E35)</f>
        <v>1</v>
      </c>
      <c r="D35" s="298">
        <f>SUM(MHAAgrants!AO38)</f>
        <v>0</v>
      </c>
      <c r="E35" s="298">
        <f>SUM(MHAAgrants!AP38)</f>
        <v>1</v>
      </c>
      <c r="F35" s="291">
        <f>SUM(MHAAgrants!AM38)</f>
        <v>49000</v>
      </c>
      <c r="G35" s="291">
        <f>SUM(MHAAgrants!AN38)</f>
        <v>105000</v>
      </c>
      <c r="H35" s="299">
        <v>0</v>
      </c>
      <c r="I35" s="291">
        <v>0</v>
      </c>
      <c r="J35" s="291">
        <v>0</v>
      </c>
      <c r="K35" s="292">
        <f t="shared" si="3"/>
        <v>49000</v>
      </c>
      <c r="L35" s="293">
        <f t="shared" si="4"/>
        <v>105000</v>
      </c>
    </row>
    <row r="36" spans="1:14" x14ac:dyDescent="0.35">
      <c r="A36" s="203" t="s">
        <v>39</v>
      </c>
      <c r="B36" s="200">
        <f t="shared" ref="B36:B62" si="5">SUM(C36+H36)</f>
        <v>1</v>
      </c>
      <c r="C36" s="198">
        <v>0</v>
      </c>
      <c r="D36" s="198">
        <v>0</v>
      </c>
      <c r="E36" s="198">
        <v>0</v>
      </c>
      <c r="F36" s="266">
        <v>0</v>
      </c>
      <c r="G36" s="266">
        <v>0</v>
      </c>
      <c r="H36" s="200">
        <f>SUM(Minigrants!Y83)</f>
        <v>1</v>
      </c>
      <c r="I36" s="266">
        <f>SUM(Minigrants!W83)</f>
        <v>2375</v>
      </c>
      <c r="J36" s="266">
        <f>SUM(Minigrants!X83)</f>
        <v>4747</v>
      </c>
      <c r="K36" s="264">
        <f t="shared" si="3"/>
        <v>2375</v>
      </c>
      <c r="L36" s="267">
        <f t="shared" si="4"/>
        <v>4747</v>
      </c>
    </row>
    <row r="37" spans="1:14" x14ac:dyDescent="0.35">
      <c r="A37" s="297" t="s">
        <v>40</v>
      </c>
      <c r="B37" s="290">
        <f t="shared" si="5"/>
        <v>1</v>
      </c>
      <c r="C37" s="298">
        <v>0</v>
      </c>
      <c r="D37" s="298">
        <v>0</v>
      </c>
      <c r="E37" s="298">
        <v>0</v>
      </c>
      <c r="F37" s="291">
        <v>0</v>
      </c>
      <c r="G37" s="291">
        <v>0</v>
      </c>
      <c r="H37" s="290">
        <f>SUM(Minigrants!Y86)</f>
        <v>1</v>
      </c>
      <c r="I37" s="291">
        <f>SUM(Minigrants!W86)</f>
        <v>2500</v>
      </c>
      <c r="J37" s="291">
        <f>SUM(Minigrants!X86)</f>
        <v>5308</v>
      </c>
      <c r="K37" s="292">
        <f t="shared" si="3"/>
        <v>2500</v>
      </c>
      <c r="L37" s="293">
        <f t="shared" si="4"/>
        <v>5308</v>
      </c>
    </row>
    <row r="38" spans="1:14" ht="43.5" x14ac:dyDescent="0.35">
      <c r="A38" s="203" t="s">
        <v>41</v>
      </c>
      <c r="B38" s="200">
        <f t="shared" si="5"/>
        <v>1</v>
      </c>
      <c r="C38" s="198">
        <v>0</v>
      </c>
      <c r="D38" s="198">
        <v>0</v>
      </c>
      <c r="E38" s="198">
        <v>0</v>
      </c>
      <c r="F38" s="266">
        <v>0</v>
      </c>
      <c r="G38" s="266">
        <v>0</v>
      </c>
      <c r="H38" s="305">
        <f>SUM(Minigrants!Y101)</f>
        <v>1</v>
      </c>
      <c r="I38" s="266">
        <f>SUM(Minigrants!W101)</f>
        <v>2500</v>
      </c>
      <c r="J38" s="266">
        <f>SUM(Minigrants!X101)</f>
        <v>5000</v>
      </c>
      <c r="K38" s="264">
        <f t="shared" si="3"/>
        <v>2500</v>
      </c>
      <c r="L38" s="267">
        <f t="shared" si="4"/>
        <v>5000</v>
      </c>
    </row>
    <row r="39" spans="1:14" x14ac:dyDescent="0.35">
      <c r="A39" s="349" t="s">
        <v>530</v>
      </c>
      <c r="B39" s="350">
        <f t="shared" si="5"/>
        <v>1</v>
      </c>
      <c r="C39" s="351">
        <f>SUM(D39:E39)</f>
        <v>1</v>
      </c>
      <c r="D39" s="351">
        <f>SUM(MHAAgrants!AO41)</f>
        <v>0</v>
      </c>
      <c r="E39" s="351">
        <f>SUM(MHAAgrants!AP41)</f>
        <v>1</v>
      </c>
      <c r="F39" s="352">
        <f>SUM(MHAAgrants!AM41)</f>
        <v>5273.6</v>
      </c>
      <c r="G39" s="352">
        <f>SUM(MHAAgrants!AN41)</f>
        <v>10547.2</v>
      </c>
      <c r="H39" s="606">
        <v>0</v>
      </c>
      <c r="I39" s="352">
        <v>0</v>
      </c>
      <c r="J39" s="352">
        <v>0</v>
      </c>
      <c r="K39" s="353">
        <f t="shared" si="3"/>
        <v>5273.6</v>
      </c>
      <c r="L39" s="354">
        <f t="shared" si="4"/>
        <v>10547.2</v>
      </c>
    </row>
    <row r="40" spans="1:14" x14ac:dyDescent="0.35">
      <c r="A40" s="297" t="s">
        <v>42</v>
      </c>
      <c r="B40" s="290">
        <f t="shared" si="5"/>
        <v>8</v>
      </c>
      <c r="C40" s="298">
        <v>0</v>
      </c>
      <c r="D40" s="298">
        <v>0</v>
      </c>
      <c r="E40" s="298">
        <v>0</v>
      </c>
      <c r="F40" s="291">
        <v>0</v>
      </c>
      <c r="G40" s="291">
        <v>0</v>
      </c>
      <c r="H40" s="299">
        <f>SUM(Minigrants!Y89)</f>
        <v>8</v>
      </c>
      <c r="I40" s="291">
        <f>SUM(Minigrants!W89)</f>
        <v>18045</v>
      </c>
      <c r="J40" s="291">
        <f>SUM(Minigrants!X89)</f>
        <v>70925.759999999995</v>
      </c>
      <c r="K40" s="292">
        <f t="shared" si="3"/>
        <v>18045</v>
      </c>
      <c r="L40" s="293">
        <f t="shared" si="4"/>
        <v>70925.759999999995</v>
      </c>
    </row>
    <row r="41" spans="1:14" ht="18.75" customHeight="1" x14ac:dyDescent="0.35">
      <c r="A41" s="203" t="s">
        <v>43</v>
      </c>
      <c r="B41" s="200">
        <f t="shared" si="5"/>
        <v>6</v>
      </c>
      <c r="C41" s="198">
        <f>SUM(D41:E41)</f>
        <v>2</v>
      </c>
      <c r="D41" s="198">
        <f>SUM(MHAAgrants!AO44)</f>
        <v>0</v>
      </c>
      <c r="E41" s="198">
        <f>SUM(MHAAgrants!AP44)</f>
        <v>2</v>
      </c>
      <c r="F41" s="266">
        <f>SUM(MHAAgrants!AM44)</f>
        <v>80165</v>
      </c>
      <c r="G41" s="266">
        <f>SUM(MHAAgrants!AN44)</f>
        <v>233012.64</v>
      </c>
      <c r="H41" s="305">
        <f>SUM(Minigrants!Y92)</f>
        <v>4</v>
      </c>
      <c r="I41" s="266">
        <f>SUM(Minigrants!W92)</f>
        <v>6050</v>
      </c>
      <c r="J41" s="266">
        <f>SUM(Minigrants!X92)</f>
        <v>40697.26</v>
      </c>
      <c r="K41" s="264">
        <f t="shared" si="3"/>
        <v>86215</v>
      </c>
      <c r="L41" s="267">
        <f t="shared" si="4"/>
        <v>273709.90000000002</v>
      </c>
    </row>
    <row r="42" spans="1:14" x14ac:dyDescent="0.35">
      <c r="A42" s="203" t="s">
        <v>44</v>
      </c>
      <c r="B42" s="200">
        <f t="shared" si="5"/>
        <v>9</v>
      </c>
      <c r="C42" s="198">
        <f>SUM(D42:E42)</f>
        <v>2</v>
      </c>
      <c r="D42" s="198">
        <f>SUM(MHAAgrants!AO47)</f>
        <v>0</v>
      </c>
      <c r="E42" s="198">
        <f>SUM(MHAAgrants!AP47)</f>
        <v>2</v>
      </c>
      <c r="F42" s="266">
        <f>SUM(MHAAgrants!AM47)</f>
        <v>28524</v>
      </c>
      <c r="G42" s="266">
        <f>SUM(MHAAgrants!AN47)</f>
        <v>57048</v>
      </c>
      <c r="H42" s="305">
        <f>SUM(Minigrants!Y95)</f>
        <v>7</v>
      </c>
      <c r="I42" s="266">
        <f>SUM(Minigrants!W95)</f>
        <v>14925.5</v>
      </c>
      <c r="J42" s="266">
        <f>SUM(Minigrants!X95)</f>
        <v>249725.57</v>
      </c>
      <c r="K42" s="321">
        <f t="shared" si="3"/>
        <v>43449.5</v>
      </c>
      <c r="L42" s="320">
        <f t="shared" si="4"/>
        <v>306773.57</v>
      </c>
    </row>
    <row r="43" spans="1:14" x14ac:dyDescent="0.35">
      <c r="A43" s="297" t="s">
        <v>45</v>
      </c>
      <c r="B43" s="290">
        <f t="shared" si="5"/>
        <v>5</v>
      </c>
      <c r="C43" s="298">
        <f>SUM(D43:E43)</f>
        <v>1</v>
      </c>
      <c r="D43" s="298">
        <f>SUM(MHAAgrants!AO50)</f>
        <v>1</v>
      </c>
      <c r="E43" s="298">
        <f>SUM(MHAAgrants!AP50)</f>
        <v>0</v>
      </c>
      <c r="F43" s="291">
        <f>SUM(MHAAgrants!AM50)</f>
        <v>10000</v>
      </c>
      <c r="G43" s="291">
        <f>SUM(MHAAgrants!AN50)</f>
        <v>20000</v>
      </c>
      <c r="H43" s="299">
        <f>SUM(Minigrants!Y98)</f>
        <v>4</v>
      </c>
      <c r="I43" s="291">
        <f>SUM(Minigrants!W98)</f>
        <v>9500</v>
      </c>
      <c r="J43" s="291">
        <f>SUM(Minigrants!X98)</f>
        <v>25939.75</v>
      </c>
      <c r="K43" s="292">
        <f t="shared" ref="K43:K69" si="6">SUM(F43+I43)</f>
        <v>19500</v>
      </c>
      <c r="L43" s="293">
        <f t="shared" si="4"/>
        <v>45939.75</v>
      </c>
    </row>
    <row r="44" spans="1:14" x14ac:dyDescent="0.35">
      <c r="A44" s="297" t="s">
        <v>46</v>
      </c>
      <c r="B44" s="290">
        <f t="shared" si="5"/>
        <v>35</v>
      </c>
      <c r="C44" s="298">
        <f>SUM(D44:E44)</f>
        <v>21</v>
      </c>
      <c r="D44" s="298">
        <f>SUM(MHAAgrants!AO53)</f>
        <v>11</v>
      </c>
      <c r="E44" s="298">
        <f>SUM(MHAAgrants!AP53:AR53)</f>
        <v>10</v>
      </c>
      <c r="F44" s="291">
        <f>SUM(MHAAgrants!AM53)</f>
        <v>728800</v>
      </c>
      <c r="G44" s="291">
        <f>SUM(MHAAgrants!AN53)</f>
        <v>3198437</v>
      </c>
      <c r="H44" s="290">
        <f>SUM(Minigrants!Y104)</f>
        <v>14</v>
      </c>
      <c r="I44" s="291">
        <f>SUM(Minigrants!W104)</f>
        <v>36206</v>
      </c>
      <c r="J44" s="291">
        <f>SUM(Minigrants!X104)</f>
        <v>219764.84000000003</v>
      </c>
      <c r="K44" s="292">
        <f t="shared" si="6"/>
        <v>765006</v>
      </c>
      <c r="L44" s="293">
        <f t="shared" si="4"/>
        <v>3418201.84</v>
      </c>
      <c r="M44" s="199"/>
      <c r="N44" s="199"/>
    </row>
    <row r="45" spans="1:14" ht="31.5" customHeight="1" x14ac:dyDescent="0.35">
      <c r="A45" s="297" t="s">
        <v>47</v>
      </c>
      <c r="B45" s="290">
        <f t="shared" si="5"/>
        <v>1</v>
      </c>
      <c r="C45" s="298">
        <v>0</v>
      </c>
      <c r="D45" s="298">
        <v>0</v>
      </c>
      <c r="E45" s="298">
        <v>0</v>
      </c>
      <c r="F45" s="291">
        <v>0</v>
      </c>
      <c r="G45" s="291">
        <v>0</v>
      </c>
      <c r="H45" s="299">
        <f>SUM(Minigrants!Y107)</f>
        <v>1</v>
      </c>
      <c r="I45" s="291">
        <f>SUM(Minigrants!W107)</f>
        <v>2375</v>
      </c>
      <c r="J45" s="291">
        <f>SUM(Minigrants!X107)</f>
        <v>4750</v>
      </c>
      <c r="K45" s="292">
        <f t="shared" si="6"/>
        <v>2375</v>
      </c>
      <c r="L45" s="293">
        <f t="shared" si="4"/>
        <v>4750</v>
      </c>
    </row>
    <row r="46" spans="1:14" ht="29" x14ac:dyDescent="0.35">
      <c r="A46" s="203" t="s">
        <v>48</v>
      </c>
      <c r="B46" s="200">
        <f t="shared" si="5"/>
        <v>29</v>
      </c>
      <c r="C46" s="198">
        <f>SUM(D46:E46)</f>
        <v>15</v>
      </c>
      <c r="D46" s="198">
        <f>SUM(MHAAgrants!AO56)</f>
        <v>10</v>
      </c>
      <c r="E46" s="198">
        <f>SUM(MHAAgrants!AP56:AR56)</f>
        <v>5</v>
      </c>
      <c r="F46" s="266">
        <f>SUM(MHAAgrants!AM56)</f>
        <v>646979</v>
      </c>
      <c r="G46" s="266">
        <f>SUM(MHAAgrants!AN56)</f>
        <v>2144469</v>
      </c>
      <c r="H46" s="200">
        <f>SUM(Minigrants!Y110)</f>
        <v>14</v>
      </c>
      <c r="I46" s="266">
        <f>SUM(Minigrants!W110)</f>
        <v>35145</v>
      </c>
      <c r="J46" s="266">
        <f>SUM(Minigrants!X110)</f>
        <v>273580.90000000002</v>
      </c>
      <c r="K46" s="264">
        <f>SUM(F46+I46)</f>
        <v>682124</v>
      </c>
      <c r="L46" s="267">
        <f>SUM(G46+J46)</f>
        <v>2418049.9</v>
      </c>
      <c r="N46" s="199"/>
    </row>
    <row r="47" spans="1:14" s="221" customFormat="1" ht="29" x14ac:dyDescent="0.35">
      <c r="A47" s="265" t="s">
        <v>364</v>
      </c>
      <c r="B47" s="200">
        <f t="shared" si="5"/>
        <v>1</v>
      </c>
      <c r="C47" s="198">
        <v>0</v>
      </c>
      <c r="D47" s="198">
        <v>0</v>
      </c>
      <c r="E47" s="198">
        <v>0</v>
      </c>
      <c r="F47" s="266">
        <v>0</v>
      </c>
      <c r="G47" s="266">
        <v>0</v>
      </c>
      <c r="H47" s="200">
        <f>SUM(Minigrants!Y113)</f>
        <v>1</v>
      </c>
      <c r="I47" s="266">
        <f>SUM(Minigrants!W113)</f>
        <v>2367</v>
      </c>
      <c r="J47" s="266">
        <f>SUM(Minigrants!X113)</f>
        <v>10507.25</v>
      </c>
      <c r="K47" s="264">
        <f>SUM(F47+I47)</f>
        <v>2367</v>
      </c>
      <c r="L47" s="267">
        <f>SUM(G47+J47)</f>
        <v>10507.25</v>
      </c>
      <c r="N47" s="270"/>
    </row>
    <row r="48" spans="1:14" x14ac:dyDescent="0.35">
      <c r="A48" s="297" t="s">
        <v>49</v>
      </c>
      <c r="B48" s="290">
        <f t="shared" si="5"/>
        <v>1</v>
      </c>
      <c r="C48" s="298">
        <v>0</v>
      </c>
      <c r="D48" s="298">
        <v>0</v>
      </c>
      <c r="E48" s="298">
        <v>0</v>
      </c>
      <c r="F48" s="291">
        <v>0</v>
      </c>
      <c r="G48" s="291">
        <v>0</v>
      </c>
      <c r="H48" s="299">
        <f>SUM(Minigrants!Y116)</f>
        <v>1</v>
      </c>
      <c r="I48" s="291">
        <f>SUM(Minigrants!W116)</f>
        <v>2500</v>
      </c>
      <c r="J48" s="291">
        <f>SUM(Minigrants!X116)</f>
        <v>7470</v>
      </c>
      <c r="K48" s="292">
        <f t="shared" si="6"/>
        <v>2500</v>
      </c>
      <c r="L48" s="293">
        <f t="shared" si="4"/>
        <v>7470</v>
      </c>
    </row>
    <row r="49" spans="1:12" x14ac:dyDescent="0.35">
      <c r="A49" s="297" t="s">
        <v>50</v>
      </c>
      <c r="B49" s="290">
        <f t="shared" si="5"/>
        <v>6</v>
      </c>
      <c r="C49" s="298">
        <f>SUM(D49:E49)</f>
        <v>1</v>
      </c>
      <c r="D49" s="298">
        <f>SUM(MHAAgrants!AO59)</f>
        <v>0</v>
      </c>
      <c r="E49" s="298">
        <f>SUM(MHAAgrants!AP59)</f>
        <v>1</v>
      </c>
      <c r="F49" s="291">
        <f>SUM(MHAAgrants!AM59)</f>
        <v>50000</v>
      </c>
      <c r="G49" s="291">
        <f>SUM(MHAAgrants!AN59)</f>
        <v>100000</v>
      </c>
      <c r="H49" s="299">
        <f>SUM(Minigrants!Y119)</f>
        <v>5</v>
      </c>
      <c r="I49" s="291">
        <f>SUM(Minigrants!W119)</f>
        <v>12100</v>
      </c>
      <c r="J49" s="291">
        <f>SUM(Minigrants!X119)</f>
        <v>27816</v>
      </c>
      <c r="K49" s="292">
        <f t="shared" si="6"/>
        <v>62100</v>
      </c>
      <c r="L49" s="293">
        <f t="shared" si="4"/>
        <v>127816</v>
      </c>
    </row>
    <row r="50" spans="1:12" ht="32.25" customHeight="1" x14ac:dyDescent="0.35">
      <c r="A50" s="297" t="s">
        <v>51</v>
      </c>
      <c r="B50" s="290">
        <f>SUM(C50+H50)</f>
        <v>1</v>
      </c>
      <c r="C50" s="298">
        <v>0</v>
      </c>
      <c r="D50" s="298">
        <v>0</v>
      </c>
      <c r="E50" s="298">
        <v>0</v>
      </c>
      <c r="F50" s="290">
        <v>0</v>
      </c>
      <c r="G50" s="290">
        <v>0</v>
      </c>
      <c r="H50" s="299">
        <f>SUM(Minigrants!Y122)</f>
        <v>1</v>
      </c>
      <c r="I50" s="291">
        <f>SUM(Minigrants!W122)</f>
        <v>2500</v>
      </c>
      <c r="J50" s="291">
        <f>SUM(Minigrants!X122)</f>
        <v>5000</v>
      </c>
      <c r="K50" s="292">
        <f t="shared" si="6"/>
        <v>2500</v>
      </c>
      <c r="L50" s="293">
        <f t="shared" si="4"/>
        <v>5000</v>
      </c>
    </row>
    <row r="51" spans="1:12" ht="32.25" customHeight="1" x14ac:dyDescent="0.35">
      <c r="A51" s="297" t="s">
        <v>531</v>
      </c>
      <c r="B51" s="290">
        <f>SUM(C51+H51)</f>
        <v>1</v>
      </c>
      <c r="C51" s="298">
        <f>SUM(D51:E51)</f>
        <v>1</v>
      </c>
      <c r="D51" s="298">
        <f>SUM(MHAAgrants!AO62)</f>
        <v>0</v>
      </c>
      <c r="E51" s="298">
        <f>SUM(MHAAgrants!AP62)</f>
        <v>1</v>
      </c>
      <c r="F51" s="291">
        <f>SUM(MHAAgrants!AM62)</f>
        <v>10000</v>
      </c>
      <c r="G51" s="291">
        <f>SUM(MHAAgrants!AN62)</f>
        <v>54832</v>
      </c>
      <c r="H51" s="299">
        <v>0</v>
      </c>
      <c r="I51" s="291">
        <v>0</v>
      </c>
      <c r="J51" s="291">
        <v>0</v>
      </c>
      <c r="K51" s="292">
        <f t="shared" si="6"/>
        <v>10000</v>
      </c>
      <c r="L51" s="293">
        <f t="shared" si="4"/>
        <v>54832</v>
      </c>
    </row>
    <row r="52" spans="1:12" x14ac:dyDescent="0.35">
      <c r="A52" s="349" t="s">
        <v>52</v>
      </c>
      <c r="B52" s="200">
        <f>SUM(C52+H52)</f>
        <v>5</v>
      </c>
      <c r="C52" s="198">
        <f>SUM(D52:E52)</f>
        <v>1</v>
      </c>
      <c r="D52" s="198">
        <v>0</v>
      </c>
      <c r="E52" s="198">
        <f>SUM(MHAAgrants!AP65)</f>
        <v>1</v>
      </c>
      <c r="F52" s="266">
        <f>SUM(MHAAgrants!AM65)</f>
        <v>34000</v>
      </c>
      <c r="G52" s="266">
        <f>SUM(MHAAgrants!AN65)</f>
        <v>68032.320000000007</v>
      </c>
      <c r="H52" s="305">
        <f>SUM(Minigrants!Y125)</f>
        <v>4</v>
      </c>
      <c r="I52" s="266">
        <f>SUM(Minigrants!W125)</f>
        <v>10750</v>
      </c>
      <c r="J52" s="266">
        <f>SUM(Minigrants!X125)</f>
        <v>23210.03</v>
      </c>
      <c r="K52" s="264">
        <f t="shared" si="6"/>
        <v>44750</v>
      </c>
      <c r="L52" s="267">
        <f t="shared" si="4"/>
        <v>91242.35</v>
      </c>
    </row>
    <row r="53" spans="1:12" ht="43.5" customHeight="1" x14ac:dyDescent="0.35">
      <c r="A53" s="203" t="s">
        <v>53</v>
      </c>
      <c r="B53" s="200">
        <f t="shared" si="5"/>
        <v>1</v>
      </c>
      <c r="C53" s="198">
        <v>0</v>
      </c>
      <c r="D53" s="198">
        <v>0</v>
      </c>
      <c r="E53" s="198">
        <v>0</v>
      </c>
      <c r="F53" s="266">
        <v>0</v>
      </c>
      <c r="G53" s="266">
        <v>0</v>
      </c>
      <c r="H53" s="305">
        <f>SUM(Minigrants!Y128)</f>
        <v>1</v>
      </c>
      <c r="I53" s="266">
        <f>SUM(Minigrants!W128)</f>
        <v>2250</v>
      </c>
      <c r="J53" s="266">
        <f>SUM(Minigrants!X128)</f>
        <v>10449</v>
      </c>
      <c r="K53" s="264">
        <f t="shared" si="6"/>
        <v>2250</v>
      </c>
      <c r="L53" s="267">
        <f t="shared" si="4"/>
        <v>10449</v>
      </c>
    </row>
    <row r="54" spans="1:12" x14ac:dyDescent="0.35">
      <c r="A54" s="297" t="s">
        <v>54</v>
      </c>
      <c r="B54" s="290">
        <f t="shared" si="5"/>
        <v>2</v>
      </c>
      <c r="C54" s="298">
        <v>0</v>
      </c>
      <c r="D54" s="298">
        <v>0</v>
      </c>
      <c r="E54" s="298">
        <v>0</v>
      </c>
      <c r="F54" s="291">
        <v>0</v>
      </c>
      <c r="G54" s="291">
        <v>0</v>
      </c>
      <c r="H54" s="299">
        <f>SUM(Minigrants!Y131)</f>
        <v>2</v>
      </c>
      <c r="I54" s="291">
        <f>SUM(Minigrants!W131)</f>
        <v>5000</v>
      </c>
      <c r="J54" s="291">
        <f>SUM(Minigrants!X131)</f>
        <v>38755.360000000001</v>
      </c>
      <c r="K54" s="292">
        <f t="shared" si="6"/>
        <v>5000</v>
      </c>
      <c r="L54" s="293">
        <f t="shared" si="4"/>
        <v>38755.360000000001</v>
      </c>
    </row>
    <row r="55" spans="1:12" ht="29" x14ac:dyDescent="0.35">
      <c r="A55" s="297" t="s">
        <v>55</v>
      </c>
      <c r="B55" s="290">
        <f t="shared" si="5"/>
        <v>9</v>
      </c>
      <c r="C55" s="298">
        <f>SUM(D55:E55)</f>
        <v>6</v>
      </c>
      <c r="D55" s="298">
        <f>SUM(MHAAgrants!AO68)</f>
        <v>6</v>
      </c>
      <c r="E55" s="298">
        <f>SUM(MHAAgrants!AP68)</f>
        <v>0</v>
      </c>
      <c r="F55" s="291">
        <f>SUM(MHAAgrants!AM68)</f>
        <v>491737</v>
      </c>
      <c r="G55" s="291">
        <f>SUM(MHAAgrants!AN68)</f>
        <v>1218873</v>
      </c>
      <c r="H55" s="299">
        <f>SUM(Minigrants!Y134)</f>
        <v>3</v>
      </c>
      <c r="I55" s="291">
        <f>SUM(Minigrants!W134)</f>
        <v>6500</v>
      </c>
      <c r="J55" s="291">
        <f>SUM(Minigrants!X134)</f>
        <v>68451.839999999997</v>
      </c>
      <c r="K55" s="292">
        <f t="shared" si="6"/>
        <v>498237</v>
      </c>
      <c r="L55" s="293">
        <f t="shared" si="4"/>
        <v>1287324.8400000001</v>
      </c>
    </row>
    <row r="56" spans="1:12" x14ac:dyDescent="0.35">
      <c r="A56" s="297" t="s">
        <v>56</v>
      </c>
      <c r="B56" s="290">
        <f t="shared" si="5"/>
        <v>2</v>
      </c>
      <c r="C56" s="298">
        <v>0</v>
      </c>
      <c r="D56" s="298">
        <v>0</v>
      </c>
      <c r="E56" s="298">
        <v>0</v>
      </c>
      <c r="F56" s="291">
        <v>0</v>
      </c>
      <c r="G56" s="291">
        <v>0</v>
      </c>
      <c r="H56" s="299">
        <f>SUM(Minigrants!Y137)</f>
        <v>2</v>
      </c>
      <c r="I56" s="291">
        <f>SUM(Minigrants!W137)</f>
        <v>3120</v>
      </c>
      <c r="J56" s="291">
        <f>SUM(Minigrants!X137)</f>
        <v>91041.77</v>
      </c>
      <c r="K56" s="292">
        <f t="shared" ref="K56:L59" si="7">SUM(F56+I56)</f>
        <v>3120</v>
      </c>
      <c r="L56" s="293">
        <f t="shared" si="7"/>
        <v>91041.77</v>
      </c>
    </row>
    <row r="57" spans="1:12" ht="29" x14ac:dyDescent="0.35">
      <c r="A57" s="203" t="s">
        <v>402</v>
      </c>
      <c r="B57" s="200">
        <f t="shared" si="5"/>
        <v>1</v>
      </c>
      <c r="C57" s="198">
        <v>0</v>
      </c>
      <c r="D57" s="198">
        <v>0</v>
      </c>
      <c r="E57" s="198">
        <v>0</v>
      </c>
      <c r="F57" s="266">
        <v>0</v>
      </c>
      <c r="G57" s="266">
        <v>0</v>
      </c>
      <c r="H57" s="305">
        <f>SUM(Minigrants!Y140)</f>
        <v>1</v>
      </c>
      <c r="I57" s="266">
        <f>SUM(Minigrants!W140)</f>
        <v>1000</v>
      </c>
      <c r="J57" s="266">
        <f>SUM(Minigrants!X140)</f>
        <v>4600</v>
      </c>
      <c r="K57" s="264">
        <f t="shared" si="7"/>
        <v>1000</v>
      </c>
      <c r="L57" s="267">
        <f t="shared" si="7"/>
        <v>4600</v>
      </c>
    </row>
    <row r="58" spans="1:12" x14ac:dyDescent="0.35">
      <c r="A58" s="297" t="s">
        <v>445</v>
      </c>
      <c r="B58" s="290">
        <f t="shared" si="5"/>
        <v>1</v>
      </c>
      <c r="C58" s="298">
        <f>SUM(D58:E58)</f>
        <v>1</v>
      </c>
      <c r="D58" s="298">
        <f>SUM(MHAAgrants!AO71)</f>
        <v>1</v>
      </c>
      <c r="E58" s="298">
        <f>SUM(MHAAgrants!AP71)</f>
        <v>0</v>
      </c>
      <c r="F58" s="291">
        <f>SUM(MHAAgrants!AM71)</f>
        <v>100000</v>
      </c>
      <c r="G58" s="291">
        <f>SUM(MHAAgrants!AN71)</f>
        <v>250000</v>
      </c>
      <c r="H58" s="299">
        <v>0</v>
      </c>
      <c r="I58" s="291">
        <v>0</v>
      </c>
      <c r="J58" s="291">
        <v>0</v>
      </c>
      <c r="K58" s="292">
        <f t="shared" si="7"/>
        <v>100000</v>
      </c>
      <c r="L58" s="293">
        <f t="shared" si="7"/>
        <v>250000</v>
      </c>
    </row>
    <row r="59" spans="1:12" x14ac:dyDescent="0.35">
      <c r="A59" s="203" t="s">
        <v>376</v>
      </c>
      <c r="B59" s="200">
        <f t="shared" si="5"/>
        <v>2</v>
      </c>
      <c r="C59" s="198">
        <v>0</v>
      </c>
      <c r="D59" s="198">
        <v>0</v>
      </c>
      <c r="E59" s="198">
        <v>0</v>
      </c>
      <c r="F59" s="266">
        <v>0</v>
      </c>
      <c r="G59" s="266">
        <v>0</v>
      </c>
      <c r="H59" s="305">
        <f>SUM(Minigrants!Y143)</f>
        <v>2</v>
      </c>
      <c r="I59" s="266">
        <f>SUM(Minigrants!W143)</f>
        <v>1750</v>
      </c>
      <c r="J59" s="266">
        <f>SUM(Minigrants!X143)</f>
        <v>4816.3999999999996</v>
      </c>
      <c r="K59" s="264">
        <f t="shared" si="7"/>
        <v>1750</v>
      </c>
      <c r="L59" s="267">
        <f t="shared" si="7"/>
        <v>4816.3999999999996</v>
      </c>
    </row>
    <row r="60" spans="1:12" x14ac:dyDescent="0.35">
      <c r="A60" s="297" t="s">
        <v>57</v>
      </c>
      <c r="B60" s="290">
        <f t="shared" si="5"/>
        <v>1</v>
      </c>
      <c r="C60" s="298">
        <v>0</v>
      </c>
      <c r="D60" s="298">
        <v>0</v>
      </c>
      <c r="E60" s="298">
        <v>0</v>
      </c>
      <c r="F60" s="291">
        <v>0</v>
      </c>
      <c r="G60" s="291">
        <v>0</v>
      </c>
      <c r="H60" s="299">
        <f>SUM(Minigrants!Y158)</f>
        <v>1</v>
      </c>
      <c r="I60" s="291">
        <f>SUM(Minigrants!W158)</f>
        <v>1022.5</v>
      </c>
      <c r="J60" s="291">
        <f>SUM(Minigrants!X158)</f>
        <v>2591.75</v>
      </c>
      <c r="K60" s="292">
        <f t="shared" si="6"/>
        <v>1022.5</v>
      </c>
      <c r="L60" s="293">
        <f t="shared" si="4"/>
        <v>2591.75</v>
      </c>
    </row>
    <row r="61" spans="1:12" x14ac:dyDescent="0.35">
      <c r="A61" s="297" t="s">
        <v>58</v>
      </c>
      <c r="B61" s="290">
        <f t="shared" si="5"/>
        <v>3</v>
      </c>
      <c r="C61" s="299">
        <v>0</v>
      </c>
      <c r="D61" s="299">
        <v>0</v>
      </c>
      <c r="E61" s="299">
        <v>0</v>
      </c>
      <c r="F61" s="300">
        <v>0</v>
      </c>
      <c r="G61" s="291">
        <v>0</v>
      </c>
      <c r="H61" s="299">
        <f>SUM(Minigrants!Y161)</f>
        <v>3</v>
      </c>
      <c r="I61" s="291">
        <f>SUM(Minigrants!W161)</f>
        <v>6498.85</v>
      </c>
      <c r="J61" s="291">
        <f>SUM(Minigrants!X161)</f>
        <v>23867</v>
      </c>
      <c r="K61" s="292">
        <f t="shared" si="6"/>
        <v>6498.85</v>
      </c>
      <c r="L61" s="293">
        <f t="shared" si="4"/>
        <v>23867</v>
      </c>
    </row>
    <row r="62" spans="1:12" ht="29" x14ac:dyDescent="0.35">
      <c r="A62" s="203" t="s">
        <v>59</v>
      </c>
      <c r="B62" s="200">
        <f t="shared" si="5"/>
        <v>8</v>
      </c>
      <c r="C62" s="305">
        <f>SUM(D62:E62)</f>
        <v>6</v>
      </c>
      <c r="D62" s="305">
        <f>SUM(MHAAgrants!AO74)</f>
        <v>2</v>
      </c>
      <c r="E62" s="305">
        <f>SUM(MHAAgrants!AP74)</f>
        <v>4</v>
      </c>
      <c r="F62" s="306">
        <f>SUM(MHAAgrants!AM74)</f>
        <v>353500</v>
      </c>
      <c r="G62" s="266">
        <f>SUM(MHAAgrants!AN74)</f>
        <v>1199840</v>
      </c>
      <c r="H62" s="305">
        <f>SUM(Minigrants!Y152)</f>
        <v>2</v>
      </c>
      <c r="I62" s="266">
        <f>SUM(Minigrants!W152)</f>
        <v>5500</v>
      </c>
      <c r="J62" s="266">
        <f>SUM(Minigrants!X152)</f>
        <v>32193</v>
      </c>
      <c r="K62" s="264">
        <f t="shared" si="6"/>
        <v>359000</v>
      </c>
      <c r="L62" s="267">
        <f t="shared" si="4"/>
        <v>1232033</v>
      </c>
    </row>
    <row r="63" spans="1:12" x14ac:dyDescent="0.35">
      <c r="A63" s="297" t="s">
        <v>427</v>
      </c>
      <c r="B63" s="290">
        <v>0</v>
      </c>
      <c r="C63" s="299">
        <v>0</v>
      </c>
      <c r="D63" s="299">
        <v>0</v>
      </c>
      <c r="E63" s="299">
        <v>0</v>
      </c>
      <c r="F63" s="300">
        <v>0</v>
      </c>
      <c r="G63" s="291">
        <v>0</v>
      </c>
      <c r="H63" s="299">
        <f>SUM(Minigrants!Y155)</f>
        <v>1</v>
      </c>
      <c r="I63" s="291">
        <f>SUM(Minigrants!W155)</f>
        <v>2500</v>
      </c>
      <c r="J63" s="291">
        <f>SUM(Minigrants!X155)</f>
        <v>11400</v>
      </c>
      <c r="K63" s="292">
        <f>SUM(F63+I63)</f>
        <v>2500</v>
      </c>
      <c r="L63" s="293">
        <f>SUM(G63+J63)</f>
        <v>11400</v>
      </c>
    </row>
    <row r="64" spans="1:12" x14ac:dyDescent="0.35">
      <c r="A64" s="203" t="s">
        <v>7</v>
      </c>
      <c r="B64" s="200">
        <f t="shared" ref="B64:B69" si="8">SUM(C64+H64)</f>
        <v>1</v>
      </c>
      <c r="C64" s="198">
        <v>0</v>
      </c>
      <c r="D64" s="198">
        <v>0</v>
      </c>
      <c r="E64" s="198">
        <v>0</v>
      </c>
      <c r="F64" s="266">
        <v>0</v>
      </c>
      <c r="G64" s="266">
        <v>0</v>
      </c>
      <c r="H64" s="305">
        <f>SUM(Minigrants!Y164)</f>
        <v>1</v>
      </c>
      <c r="I64" s="266">
        <f>SUM(Minigrants!W164)</f>
        <v>2500</v>
      </c>
      <c r="J64" s="266">
        <f>SUM(Minigrants!X164)</f>
        <v>7040</v>
      </c>
      <c r="K64" s="264">
        <f>SUM(F64+I64)</f>
        <v>2500</v>
      </c>
      <c r="L64" s="267">
        <f>SUM(G64+J64)</f>
        <v>7040</v>
      </c>
    </row>
    <row r="65" spans="1:12" ht="29" x14ac:dyDescent="0.35">
      <c r="A65" s="203" t="s">
        <v>60</v>
      </c>
      <c r="B65" s="200">
        <f t="shared" si="8"/>
        <v>4</v>
      </c>
      <c r="C65" s="198">
        <f>SUM(D65:E65)</f>
        <v>1</v>
      </c>
      <c r="D65" s="198">
        <f>SUM(MHAAgrants!AO77)</f>
        <v>0</v>
      </c>
      <c r="E65" s="198">
        <f>SUM(MHAAgrants!AP77)</f>
        <v>1</v>
      </c>
      <c r="F65" s="266">
        <f>SUM(MHAAgrants!AM77)</f>
        <v>12000</v>
      </c>
      <c r="G65" s="266">
        <f>SUM(MHAAgrants!AN77)</f>
        <v>24000</v>
      </c>
      <c r="H65" s="305">
        <f>SUM(Minigrants!Y167)</f>
        <v>3</v>
      </c>
      <c r="I65" s="266">
        <f>SUM(Minigrants!W167)</f>
        <v>7499</v>
      </c>
      <c r="J65" s="266">
        <f>SUM(Minigrants!X167)</f>
        <v>64549</v>
      </c>
      <c r="K65" s="264">
        <f t="shared" si="6"/>
        <v>19499</v>
      </c>
      <c r="L65" s="267">
        <f t="shared" si="4"/>
        <v>88549</v>
      </c>
    </row>
    <row r="66" spans="1:12" ht="39" customHeight="1" x14ac:dyDescent="0.35">
      <c r="A66" s="297" t="s">
        <v>61</v>
      </c>
      <c r="B66" s="290">
        <f t="shared" si="8"/>
        <v>3</v>
      </c>
      <c r="C66" s="298">
        <v>0</v>
      </c>
      <c r="D66" s="298">
        <v>0</v>
      </c>
      <c r="E66" s="298">
        <v>0</v>
      </c>
      <c r="F66" s="291">
        <v>0</v>
      </c>
      <c r="G66" s="291">
        <v>0</v>
      </c>
      <c r="H66" s="299">
        <f>SUM(Minigrants!Y170)</f>
        <v>3</v>
      </c>
      <c r="I66" s="291">
        <f>SUM(Minigrants!W170)</f>
        <v>3840</v>
      </c>
      <c r="J66" s="291">
        <f>SUM(Minigrants!X170)</f>
        <v>24824.6</v>
      </c>
      <c r="K66" s="292">
        <f t="shared" si="6"/>
        <v>3840</v>
      </c>
      <c r="L66" s="293">
        <f t="shared" si="4"/>
        <v>24824.6</v>
      </c>
    </row>
    <row r="67" spans="1:12" x14ac:dyDescent="0.35">
      <c r="A67" s="203" t="s">
        <v>62</v>
      </c>
      <c r="B67" s="200">
        <f t="shared" si="8"/>
        <v>3</v>
      </c>
      <c r="C67" s="198">
        <v>0</v>
      </c>
      <c r="D67" s="198">
        <v>0</v>
      </c>
      <c r="E67" s="198">
        <v>0</v>
      </c>
      <c r="F67" s="266">
        <v>0</v>
      </c>
      <c r="G67" s="266">
        <v>0</v>
      </c>
      <c r="H67" s="305">
        <f>SUM(Minigrants!Y173)</f>
        <v>3</v>
      </c>
      <c r="I67" s="266">
        <f>SUM(Minigrants!W173)</f>
        <v>6738</v>
      </c>
      <c r="J67" s="266">
        <f>SUM(Minigrants!X173)</f>
        <v>32243.809999999998</v>
      </c>
      <c r="K67" s="264">
        <f t="shared" si="6"/>
        <v>6738</v>
      </c>
      <c r="L67" s="267">
        <f t="shared" si="4"/>
        <v>32243.809999999998</v>
      </c>
    </row>
    <row r="68" spans="1:12" x14ac:dyDescent="0.35">
      <c r="A68" s="297" t="s">
        <v>63</v>
      </c>
      <c r="B68" s="290">
        <f t="shared" si="8"/>
        <v>3</v>
      </c>
      <c r="C68" s="298">
        <f>SUM(D68:E68)</f>
        <v>1</v>
      </c>
      <c r="D68" s="298">
        <f>SUM(MHAAgrants!AO80)</f>
        <v>0</v>
      </c>
      <c r="E68" s="298">
        <f>SUM(MHAAgrants!AP80)</f>
        <v>1</v>
      </c>
      <c r="F68" s="291">
        <f>SUM(MHAAgrants!AM80)</f>
        <v>19000</v>
      </c>
      <c r="G68" s="291">
        <f>SUM(MHAAgrants!AN80)</f>
        <v>48744</v>
      </c>
      <c r="H68" s="299">
        <f>SUM(Minigrants!Y176)</f>
        <v>2</v>
      </c>
      <c r="I68" s="291">
        <f>SUM(Minigrants!W176)</f>
        <v>4646.9799999999996</v>
      </c>
      <c r="J68" s="291">
        <f>SUM(Minigrants!X176)</f>
        <v>9525.2199999999993</v>
      </c>
      <c r="K68" s="292">
        <f t="shared" si="6"/>
        <v>23646.98</v>
      </c>
      <c r="L68" s="293">
        <f t="shared" si="4"/>
        <v>58269.22</v>
      </c>
    </row>
    <row r="69" spans="1:12" ht="39" customHeight="1" thickBot="1" x14ac:dyDescent="0.4">
      <c r="A69" s="301" t="s">
        <v>64</v>
      </c>
      <c r="B69" s="302">
        <f t="shared" si="8"/>
        <v>1</v>
      </c>
      <c r="C69" s="303">
        <v>0</v>
      </c>
      <c r="D69" s="303">
        <v>0</v>
      </c>
      <c r="E69" s="303">
        <v>0</v>
      </c>
      <c r="F69" s="304">
        <v>0</v>
      </c>
      <c r="G69" s="304">
        <v>0</v>
      </c>
      <c r="H69" s="302">
        <f>SUM(Minigrants!Y179)</f>
        <v>1</v>
      </c>
      <c r="I69" s="304">
        <f>SUM(Minigrants!W179)</f>
        <v>2500</v>
      </c>
      <c r="J69" s="304">
        <f>SUM(Minigrants!X179)</f>
        <v>5400</v>
      </c>
      <c r="K69" s="322">
        <f t="shared" si="6"/>
        <v>2500</v>
      </c>
      <c r="L69" s="323">
        <f t="shared" si="4"/>
        <v>5400</v>
      </c>
    </row>
    <row r="70" spans="1:12" ht="15" thickBot="1" x14ac:dyDescent="0.4">
      <c r="A70" s="201" t="s">
        <v>226</v>
      </c>
      <c r="B70" s="208">
        <f t="shared" ref="B70:L70" si="9">SUM(B2:B69)</f>
        <v>317</v>
      </c>
      <c r="C70" s="208">
        <f t="shared" si="9"/>
        <v>130</v>
      </c>
      <c r="D70" s="208">
        <f t="shared" si="9"/>
        <v>46</v>
      </c>
      <c r="E70" s="208">
        <f t="shared" si="9"/>
        <v>84</v>
      </c>
      <c r="F70" s="284">
        <f t="shared" si="9"/>
        <v>6501454.5999999996</v>
      </c>
      <c r="G70" s="286">
        <f t="shared" si="9"/>
        <v>20268560.16</v>
      </c>
      <c r="H70" s="347">
        <f t="shared" si="9"/>
        <v>188</v>
      </c>
      <c r="I70" s="285">
        <f t="shared" si="9"/>
        <v>440924.82999999996</v>
      </c>
      <c r="J70" s="285">
        <f t="shared" si="9"/>
        <v>2740522.79</v>
      </c>
      <c r="K70" s="285">
        <f t="shared" si="9"/>
        <v>6942379.4299999997</v>
      </c>
      <c r="L70" s="285">
        <f t="shared" si="9"/>
        <v>23009082.949999999</v>
      </c>
    </row>
    <row r="71" spans="1:12" ht="15" thickBot="1" x14ac:dyDescent="0.4">
      <c r="A71" s="309" t="s">
        <v>391</v>
      </c>
      <c r="B71" s="310">
        <f>SUM(B2,B3,B4,B5,B8,B9,B10,B11,B13,B18,B19,B20,B24,B25,B26,B27,B30,B31,B32,B33,B35,B37,B40,B43,B44,B45,B48,B49,B50,B51,B54,B55,B56,B58,B60,B61,B63,B66,B68,B69)</f>
        <v>200</v>
      </c>
      <c r="C71" s="310">
        <f t="shared" ref="C71:E71" si="10">SUM(C2,C3,C4,C5,C8,C9,C10,C11,C13,C18,C19,C20,C24,C25,C26,C27,C30,C31,C32,C33,C35,C37,C40,C43,C44,C45,C48,C49,C50,C51,C54,C55,C56,C58,C60,C61,C63,C66,C68,C69)</f>
        <v>89</v>
      </c>
      <c r="D71" s="310">
        <f t="shared" si="10"/>
        <v>30</v>
      </c>
      <c r="E71" s="310">
        <f t="shared" si="10"/>
        <v>59</v>
      </c>
      <c r="F71" s="311">
        <f>SUM(F2,F3,F4,F5,F8,F9,F10,F11,F13,F18,F19,F20,F24,F25,F26,F27,F30,F31,F32,F33,F35,F37,F40,F43,F44,F45,F48,F49,F50,F51,F54,F55,F56,F58,F60,F61,F63,F66,F68,F69)</f>
        <v>5018403</v>
      </c>
      <c r="G71" s="311">
        <f>SUM(G2,G3,G4,G5,G8,G9,G10,G11,G13,G18,G19,G20,G24,G25,G26,G27,G30,G31,G32,G33,G35,G37,G40,G43,G44,G45,G48,G49,G50,G51,G54,G55,G56,G58,G60,G61,G63,G66,G68,G69)</f>
        <v>15790185</v>
      </c>
      <c r="H71" s="310">
        <f>SUM(H2,H3,H4,H5,H8,H9,H10,H11,H13,H18,H19,H20,H24,H25,H26,H27,H30,H31,H32,H33,H35,H37,H40,H43,H44,H45,H48,H49,H50,H51,H54,H55,H56,H58,H60,H61,H63,H66,H68,H69)</f>
        <v>112</v>
      </c>
      <c r="I71" s="311">
        <f>SUM(I2,I3,I4,I5,I8,I9,I10,I11,I13,I18,I19,I20,I24,I25,I26,I27,I30,I31,I32,I33,I35,I37,I40,I43,I44,I45,I48,I49,I50,I51,I54,I55,I56,I60,I61,I63,I66,I68,I69)</f>
        <v>272290.32999999996</v>
      </c>
      <c r="J71" s="311">
        <f>SUM(J2,J3,J4,J5,J8,J9,J10,J11,J13,J18,J19,J20,J24,J25,J26,J27,J30,J31,J32,J33,J35,J37,J40,J43,J44,J45,J48,J49,J50,J51,J54,J55,J56,J60,J61,J63,J66,J68,J69)</f>
        <v>1665771.5500000003</v>
      </c>
      <c r="K71" s="311">
        <f>SUM(K2,K3,K4,K5,K8,K9,K10,K11,K13,K18,K19,K20,K24,K25,K26,K27,K30,K31,K32,K33,K35,K37,K40,K43,K44,K45,K48,K49,K50,K51,K54,K55,K56,K60,K61,K63,K66,K68,K69)</f>
        <v>5190693.33</v>
      </c>
      <c r="L71" s="311">
        <f>SUM(L2,L3,L4,L5,L8,L9,L10,L11,L13,L18,L19,L20,L24,L25,L26,L27,L30,L31,L32,L33,L35,L37,L40,L43,L44,L45,L48,L49,L50,L51,L54,L55,L56,L60,L61,L63,L66,L68,L69)</f>
        <v>17205956.550000001</v>
      </c>
    </row>
    <row r="72" spans="1:12" ht="15" thickBot="1" x14ac:dyDescent="0.4">
      <c r="A72" s="201" t="s">
        <v>392</v>
      </c>
      <c r="B72" s="202">
        <f>SUM(B6,B7,B12,B14,B15,B16,B17,B21,B22,B23,B29,B28,B34,B36,B38,B39,B41,B42,B46,B47,B52,B53,B62,B57,B59,B64,B65,B67)</f>
        <v>117</v>
      </c>
      <c r="C72" s="202">
        <f>SUM(C6,C7,C12,C14,C15,C16,C17,C21,C22,C23,C29,C28,C34,C36,C38,C39,C41,C42,C46,C47,C52,C53,C62,C57,C59,C64,C65,C67)</f>
        <v>41</v>
      </c>
      <c r="D72" s="202">
        <f>SUM(D6,D7,D12,D14,D15,D16,D17,D21,D22,D23,D29,D28,D34,D36,D38,D39,D41,D42,D46,D47,D52,D53,D62,D57,D59,D64,D65,D67)</f>
        <v>16</v>
      </c>
      <c r="E72" s="202">
        <f>SUM(E6,E7,E12,E14,E15,E16,E17,E21,E22,E23,E29,E28,E34,E36,E38,E39,E41,E42,E46,E47,E52,E53,E62,E57,E59,E64,E65,E67)</f>
        <v>25</v>
      </c>
      <c r="F72" s="307">
        <f>SUM(F6,F7,F12,F14,F15,F16,F17,F21,F22,F23,F29,F28,F34,F36,F38,F39,F41,F42,F46,F47,F52,F53,F59,F62,F64,F65,F67)</f>
        <v>1483051.6</v>
      </c>
      <c r="G72" s="307">
        <f>SUM(G6,G7,G12,G14,G15,G16,G17,G21,G22,G23,G29,G28,G34,G36,G38,G39,G41,G42,G46,G47,G52,G53,G59,G62,G64,G65,G67)</f>
        <v>4478375.16</v>
      </c>
      <c r="H72" s="202">
        <f>SUM(H6,H7,H12,H14,H15,H16,H17,H21,H22,H23,H29,H28,H34,H36,H38,H39,H41,H42,H46,H47,H52,H53,H57,H59,H62,H64,H65,H67)</f>
        <v>76</v>
      </c>
      <c r="I72" s="307">
        <f>SUM(I6,I7,I12,I14,I15,I16,I17,I21,I22,I23,I29,I28,I34,I36,I38,I39,I41,I42,I46,I47,I52,I53,I57,I59,I62,I64,I65,I67)</f>
        <v>168634.5</v>
      </c>
      <c r="J72" s="307">
        <f>SUM(J6,J7,J12,J14,J15,J16,J17,J21,J22,J23,J29,J28,J34,J36,J38,J39,J41,J42,J46,J47,J52,J53,J57,J59,J62,J64,J65,J67)</f>
        <v>1074751.2400000002</v>
      </c>
      <c r="K72" s="307">
        <f>SUM(K6,K7,K12,K14,K15,K16,K17,K21,K22,K23,K29,K28,K34,K36,K38,K39,K41,K42,K46,K47,K52,K53,K57,K59,K62,K64,K65,K67)</f>
        <v>1651686.1</v>
      </c>
      <c r="L72" s="307">
        <f>SUM(L6,L7,L12,L14,L15,L16,L17,L21,L22,L23,L29,L28,L34,L36,L38,L39,L41,L42,L46,L47,L52,L53,L57,L59,L62,L64,L65,L67)</f>
        <v>5553126.3999999994</v>
      </c>
    </row>
    <row r="73" spans="1:12" x14ac:dyDescent="0.35">
      <c r="F73" s="197"/>
      <c r="G73" s="197"/>
      <c r="K73" s="324"/>
      <c r="L73" s="324"/>
    </row>
    <row r="74" spans="1:12" x14ac:dyDescent="0.35">
      <c r="K74" s="268"/>
      <c r="L74" s="268"/>
    </row>
    <row r="75" spans="1:12" x14ac:dyDescent="0.35">
      <c r="K75" s="269"/>
      <c r="L75" s="269"/>
    </row>
  </sheetData>
  <pageMargins left="0.7" right="0.7" top="0.75" bottom="0.75" header="0.3" footer="0.3"/>
  <pageSetup scale="67" fitToHeight="0" orientation="landscape" r:id="rId1"/>
  <ignoredErrors>
    <ignoredError sqref="E9 E2 E21 E44 E4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87"/>
  <sheetViews>
    <sheetView topLeftCell="A164" zoomScale="86" zoomScaleNormal="86" workbookViewId="0">
      <pane xSplit="2" topLeftCell="C1" activePane="topRight" state="frozen"/>
      <selection pane="topRight" activeCell="A186" sqref="A186"/>
    </sheetView>
  </sheetViews>
  <sheetFormatPr defaultRowHeight="14.5" x14ac:dyDescent="0.35"/>
  <cols>
    <col min="1" max="1" width="23.54296875" customWidth="1"/>
    <col min="2" max="2" width="6" customWidth="1"/>
    <col min="3" max="3" width="8.7265625" style="184" bestFit="1" customWidth="1"/>
    <col min="4" max="4" width="8.7265625" style="355" bestFit="1" customWidth="1"/>
    <col min="5" max="5" width="9.54296875" style="355" bestFit="1" customWidth="1"/>
    <col min="6" max="6" width="8.7265625" style="355" bestFit="1" customWidth="1"/>
    <col min="7" max="7" width="8.26953125" style="355" bestFit="1" customWidth="1"/>
    <col min="8" max="8" width="8.54296875" customWidth="1"/>
    <col min="9" max="9" width="8.7265625" style="355" customWidth="1"/>
    <col min="10" max="11" width="8.7265625" style="355" bestFit="1" customWidth="1"/>
    <col min="12" max="12" width="8.7265625" style="411" bestFit="1" customWidth="1"/>
    <col min="13" max="13" width="9.54296875" style="411" bestFit="1" customWidth="1"/>
    <col min="14" max="17" width="8.7265625" style="411" bestFit="1" customWidth="1"/>
    <col min="18" max="20" width="8.7265625" style="411" customWidth="1"/>
    <col min="21" max="22" width="8.7265625" style="119" customWidth="1"/>
    <col min="23" max="24" width="10.1796875" bestFit="1" customWidth="1"/>
    <col min="25" max="25" width="10.453125" style="5" customWidth="1"/>
  </cols>
  <sheetData>
    <row r="1" spans="1:25" ht="15" thickBot="1" x14ac:dyDescent="0.4">
      <c r="A1" s="110" t="s">
        <v>78</v>
      </c>
      <c r="B1" s="111"/>
      <c r="C1" s="441" t="s">
        <v>81</v>
      </c>
      <c r="D1" s="230" t="s">
        <v>82</v>
      </c>
      <c r="E1" s="389" t="s">
        <v>120</v>
      </c>
      <c r="F1" s="650" t="s">
        <v>121</v>
      </c>
      <c r="G1" s="651"/>
      <c r="H1" s="470" t="s">
        <v>122</v>
      </c>
      <c r="I1" s="230" t="s">
        <v>135</v>
      </c>
      <c r="J1" s="470" t="s">
        <v>140</v>
      </c>
      <c r="K1" s="230" t="s">
        <v>141</v>
      </c>
      <c r="L1" s="478" t="s">
        <v>142</v>
      </c>
      <c r="M1" s="479" t="s">
        <v>143</v>
      </c>
      <c r="N1" s="478" t="s">
        <v>176</v>
      </c>
      <c r="O1" s="231" t="s">
        <v>177</v>
      </c>
      <c r="P1" s="478" t="s">
        <v>182</v>
      </c>
      <c r="Q1" s="231" t="s">
        <v>183</v>
      </c>
      <c r="R1" s="231" t="s">
        <v>362</v>
      </c>
      <c r="S1" s="478" t="s">
        <v>393</v>
      </c>
      <c r="T1" s="480" t="s">
        <v>419</v>
      </c>
      <c r="U1" s="480" t="s">
        <v>444</v>
      </c>
      <c r="V1" s="529" t="s">
        <v>484</v>
      </c>
      <c r="W1" s="116" t="s">
        <v>199</v>
      </c>
      <c r="X1" s="186" t="s">
        <v>200</v>
      </c>
      <c r="Y1" s="116" t="s">
        <v>204</v>
      </c>
    </row>
    <row r="2" spans="1:25" x14ac:dyDescent="0.35">
      <c r="A2" s="645" t="s">
        <v>363</v>
      </c>
      <c r="B2" s="132" t="s">
        <v>79</v>
      </c>
      <c r="C2" s="279"/>
      <c r="D2" s="390"/>
      <c r="E2" s="415"/>
      <c r="F2" s="424"/>
      <c r="G2" s="425"/>
      <c r="H2" s="283"/>
      <c r="I2" s="390"/>
      <c r="J2" s="415"/>
      <c r="K2" s="390"/>
      <c r="L2" s="410"/>
      <c r="M2" s="465"/>
      <c r="N2" s="410"/>
      <c r="O2" s="393"/>
      <c r="P2" s="410"/>
      <c r="Q2" s="393">
        <v>1000</v>
      </c>
      <c r="R2" s="393"/>
      <c r="S2" s="410"/>
      <c r="T2" s="429"/>
      <c r="U2" s="147"/>
      <c r="V2" s="530"/>
      <c r="W2" s="613">
        <f>SUM(C2:V2)</f>
        <v>1000</v>
      </c>
      <c r="X2" s="613">
        <f>SUM(C3:V3)</f>
        <v>3776</v>
      </c>
      <c r="Y2" s="631">
        <v>1</v>
      </c>
    </row>
    <row r="3" spans="1:25" x14ac:dyDescent="0.35">
      <c r="A3" s="646"/>
      <c r="B3" s="133" t="s">
        <v>201</v>
      </c>
      <c r="C3" s="271"/>
      <c r="D3" s="391"/>
      <c r="E3" s="416"/>
      <c r="F3" s="426"/>
      <c r="G3" s="427"/>
      <c r="H3" s="228"/>
      <c r="I3" s="391"/>
      <c r="J3" s="416"/>
      <c r="K3" s="391"/>
      <c r="M3" s="466"/>
      <c r="O3" s="394"/>
      <c r="Q3" s="394">
        <v>3776</v>
      </c>
      <c r="R3" s="394"/>
      <c r="S3" s="418"/>
      <c r="T3" s="431"/>
      <c r="U3" s="170"/>
      <c r="V3" s="531"/>
      <c r="W3" s="614"/>
      <c r="X3" s="614"/>
      <c r="Y3" s="632"/>
    </row>
    <row r="4" spans="1:25" ht="15" thickBot="1" x14ac:dyDescent="0.4">
      <c r="A4" s="647"/>
      <c r="B4" s="134" t="s">
        <v>196</v>
      </c>
      <c r="C4" s="227"/>
      <c r="D4" s="392"/>
      <c r="E4" s="417"/>
      <c r="F4" s="428"/>
      <c r="G4" s="422"/>
      <c r="H4" s="232"/>
      <c r="I4" s="392"/>
      <c r="J4" s="417"/>
      <c r="K4" s="392"/>
      <c r="L4" s="412"/>
      <c r="M4" s="467"/>
      <c r="N4" s="412"/>
      <c r="O4" s="395"/>
      <c r="P4" s="412"/>
      <c r="Q4" s="395" t="s">
        <v>197</v>
      </c>
      <c r="R4" s="395"/>
      <c r="S4" s="412"/>
      <c r="T4" s="433"/>
      <c r="U4" s="150"/>
      <c r="V4" s="532"/>
      <c r="W4" s="615"/>
      <c r="X4" s="615"/>
      <c r="Y4" s="633"/>
    </row>
    <row r="5" spans="1:25" x14ac:dyDescent="0.35">
      <c r="A5" s="619" t="s">
        <v>13</v>
      </c>
      <c r="B5" s="132" t="s">
        <v>79</v>
      </c>
      <c r="C5" s="204"/>
      <c r="D5" s="393"/>
      <c r="E5" s="410"/>
      <c r="F5" s="429"/>
      <c r="G5" s="430"/>
      <c r="H5" s="126"/>
      <c r="I5" s="393"/>
      <c r="J5" s="410"/>
      <c r="K5" s="393"/>
      <c r="L5" s="410">
        <v>2500</v>
      </c>
      <c r="M5" s="393">
        <v>2000</v>
      </c>
      <c r="N5" s="410"/>
      <c r="O5" s="393"/>
      <c r="P5" s="410"/>
      <c r="Q5" s="398"/>
      <c r="R5" s="398"/>
      <c r="S5" s="419"/>
      <c r="T5" s="435"/>
      <c r="U5" s="511"/>
      <c r="V5" s="533"/>
      <c r="W5" s="613">
        <f t="shared" ref="W5" si="0">SUM(C5:V5)</f>
        <v>4500</v>
      </c>
      <c r="X5" s="613">
        <f t="shared" ref="X5" si="1">SUM(C6:V6)</f>
        <v>24103.32</v>
      </c>
      <c r="Y5" s="616">
        <v>2</v>
      </c>
    </row>
    <row r="6" spans="1:25" x14ac:dyDescent="0.35">
      <c r="A6" s="620"/>
      <c r="B6" s="133" t="s">
        <v>201</v>
      </c>
      <c r="C6" s="205"/>
      <c r="D6" s="394"/>
      <c r="E6" s="411"/>
      <c r="F6" s="431"/>
      <c r="G6" s="432"/>
      <c r="H6" s="119"/>
      <c r="I6" s="394"/>
      <c r="J6" s="411"/>
      <c r="K6" s="394"/>
      <c r="L6" s="411">
        <v>14603.32</v>
      </c>
      <c r="M6" s="394">
        <v>9500</v>
      </c>
      <c r="O6" s="394"/>
      <c r="Q6" s="399"/>
      <c r="R6" s="399"/>
      <c r="S6" s="472"/>
      <c r="T6" s="437"/>
      <c r="U6" s="512"/>
      <c r="V6" s="534"/>
      <c r="W6" s="614"/>
      <c r="X6" s="614"/>
      <c r="Y6" s="617"/>
    </row>
    <row r="7" spans="1:25" ht="15" thickBot="1" x14ac:dyDescent="0.4">
      <c r="A7" s="621"/>
      <c r="B7" s="134" t="s">
        <v>196</v>
      </c>
      <c r="C7" s="136"/>
      <c r="D7" s="395"/>
      <c r="E7" s="412"/>
      <c r="F7" s="433"/>
      <c r="G7" s="434"/>
      <c r="H7" s="130"/>
      <c r="I7" s="395"/>
      <c r="J7" s="412"/>
      <c r="K7" s="395"/>
      <c r="L7" s="417" t="s">
        <v>197</v>
      </c>
      <c r="M7" s="392" t="s">
        <v>197</v>
      </c>
      <c r="N7" s="412"/>
      <c r="O7" s="395"/>
      <c r="P7" s="412"/>
      <c r="Q7" s="400"/>
      <c r="R7" s="400"/>
      <c r="S7" s="421"/>
      <c r="T7" s="440"/>
      <c r="U7" s="193"/>
      <c r="V7" s="535"/>
      <c r="W7" s="615"/>
      <c r="X7" s="615"/>
      <c r="Y7" s="618"/>
    </row>
    <row r="8" spans="1:25" x14ac:dyDescent="0.35">
      <c r="A8" s="619" t="s">
        <v>504</v>
      </c>
      <c r="B8" s="132" t="s">
        <v>79</v>
      </c>
      <c r="C8" s="205"/>
      <c r="D8" s="394"/>
      <c r="E8" s="418"/>
      <c r="F8" s="431"/>
      <c r="G8" s="432"/>
      <c r="H8" s="332"/>
      <c r="I8" s="394"/>
      <c r="J8" s="418"/>
      <c r="K8" s="394"/>
      <c r="L8" s="463"/>
      <c r="M8" s="391"/>
      <c r="N8" s="418"/>
      <c r="O8" s="394"/>
      <c r="P8" s="418"/>
      <c r="Q8" s="399"/>
      <c r="R8" s="399"/>
      <c r="S8" s="472"/>
      <c r="T8" s="437"/>
      <c r="U8" s="512">
        <v>4000</v>
      </c>
      <c r="V8" s="534"/>
      <c r="W8" s="613">
        <f t="shared" ref="W8" si="2">SUM(C8:V8)</f>
        <v>4000</v>
      </c>
      <c r="X8" s="613">
        <f t="shared" ref="X8" si="3">SUM(C9:V9)</f>
        <v>14471</v>
      </c>
      <c r="Y8" s="616">
        <v>1</v>
      </c>
    </row>
    <row r="9" spans="1:25" x14ac:dyDescent="0.35">
      <c r="A9" s="620"/>
      <c r="B9" s="133" t="s">
        <v>201</v>
      </c>
      <c r="C9" s="205"/>
      <c r="D9" s="394"/>
      <c r="E9" s="418"/>
      <c r="F9" s="431"/>
      <c r="G9" s="432"/>
      <c r="H9" s="332"/>
      <c r="I9" s="394"/>
      <c r="J9" s="418"/>
      <c r="K9" s="394"/>
      <c r="L9" s="463"/>
      <c r="M9" s="391"/>
      <c r="N9" s="418"/>
      <c r="O9" s="394"/>
      <c r="P9" s="418"/>
      <c r="Q9" s="399"/>
      <c r="R9" s="399"/>
      <c r="S9" s="472"/>
      <c r="T9" s="437"/>
      <c r="U9" s="512">
        <v>14471</v>
      </c>
      <c r="V9" s="534"/>
      <c r="W9" s="614"/>
      <c r="X9" s="614"/>
      <c r="Y9" s="617"/>
    </row>
    <row r="10" spans="1:25" ht="15" thickBot="1" x14ac:dyDescent="0.4">
      <c r="A10" s="621"/>
      <c r="B10" s="134" t="s">
        <v>196</v>
      </c>
      <c r="C10" s="205"/>
      <c r="D10" s="394"/>
      <c r="E10" s="418"/>
      <c r="F10" s="431"/>
      <c r="G10" s="432"/>
      <c r="H10" s="332"/>
      <c r="I10" s="394"/>
      <c r="J10" s="418"/>
      <c r="K10" s="394"/>
      <c r="L10" s="463"/>
      <c r="M10" s="391"/>
      <c r="N10" s="418"/>
      <c r="O10" s="394"/>
      <c r="P10" s="418"/>
      <c r="Q10" s="399"/>
      <c r="R10" s="399"/>
      <c r="S10" s="472"/>
      <c r="T10" s="437"/>
      <c r="U10" s="395" t="s">
        <v>197</v>
      </c>
      <c r="V10" s="536"/>
      <c r="W10" s="615"/>
      <c r="X10" s="615"/>
      <c r="Y10" s="618"/>
    </row>
    <row r="11" spans="1:25" x14ac:dyDescent="0.35">
      <c r="A11" s="619" t="s">
        <v>14</v>
      </c>
      <c r="B11" s="132" t="s">
        <v>79</v>
      </c>
      <c r="C11" s="204"/>
      <c r="D11" s="393"/>
      <c r="E11" s="410">
        <v>1710</v>
      </c>
      <c r="F11" s="429"/>
      <c r="G11" s="430"/>
      <c r="H11" s="126"/>
      <c r="I11" s="393"/>
      <c r="J11" s="410"/>
      <c r="K11" s="393"/>
      <c r="L11" s="410"/>
      <c r="M11" s="393"/>
      <c r="N11" s="410"/>
      <c r="O11" s="393"/>
      <c r="P11" s="410"/>
      <c r="Q11" s="398"/>
      <c r="R11" s="398"/>
      <c r="S11" s="419"/>
      <c r="T11" s="435"/>
      <c r="U11" s="511"/>
      <c r="V11" s="533"/>
      <c r="W11" s="613">
        <f t="shared" ref="W11" si="4">SUM(C11:V11)</f>
        <v>1710</v>
      </c>
      <c r="X11" s="613">
        <f t="shared" ref="X11" si="5">SUM(C12:V12)</f>
        <v>4000</v>
      </c>
      <c r="Y11" s="616">
        <v>1</v>
      </c>
    </row>
    <row r="12" spans="1:25" x14ac:dyDescent="0.35">
      <c r="A12" s="620"/>
      <c r="B12" s="133" t="s">
        <v>201</v>
      </c>
      <c r="C12" s="205"/>
      <c r="D12" s="394"/>
      <c r="E12" s="411">
        <v>4000</v>
      </c>
      <c r="F12" s="431"/>
      <c r="G12" s="432"/>
      <c r="H12" s="119"/>
      <c r="I12" s="394"/>
      <c r="J12" s="411"/>
      <c r="K12" s="394"/>
      <c r="M12" s="394"/>
      <c r="O12" s="394"/>
      <c r="Q12" s="399"/>
      <c r="R12" s="399"/>
      <c r="S12" s="472"/>
      <c r="T12" s="437"/>
      <c r="U12" s="512"/>
      <c r="V12" s="534"/>
      <c r="W12" s="614"/>
      <c r="X12" s="614"/>
      <c r="Y12" s="617"/>
    </row>
    <row r="13" spans="1:25" ht="15" thickBot="1" x14ac:dyDescent="0.4">
      <c r="A13" s="621"/>
      <c r="B13" s="134" t="s">
        <v>196</v>
      </c>
      <c r="C13" s="136"/>
      <c r="D13" s="395"/>
      <c r="E13" s="417" t="s">
        <v>197</v>
      </c>
      <c r="F13" s="433"/>
      <c r="G13" s="434"/>
      <c r="H13" s="130"/>
      <c r="I13" s="395"/>
      <c r="J13" s="412"/>
      <c r="K13" s="395"/>
      <c r="L13" s="412"/>
      <c r="M13" s="395"/>
      <c r="N13" s="412"/>
      <c r="O13" s="395"/>
      <c r="P13" s="412"/>
      <c r="Q13" s="400"/>
      <c r="R13" s="400"/>
      <c r="S13" s="421"/>
      <c r="T13" s="440"/>
      <c r="U13" s="193"/>
      <c r="V13" s="535"/>
      <c r="W13" s="615"/>
      <c r="X13" s="615"/>
      <c r="Y13" s="618"/>
    </row>
    <row r="14" spans="1:25" x14ac:dyDescent="0.35">
      <c r="A14" s="656" t="s">
        <v>74</v>
      </c>
      <c r="B14" s="132" t="s">
        <v>79</v>
      </c>
      <c r="C14" s="206">
        <v>2500</v>
      </c>
      <c r="D14" s="396">
        <v>2392</v>
      </c>
      <c r="E14" s="419"/>
      <c r="F14" s="435">
        <v>2500</v>
      </c>
      <c r="G14" s="436"/>
      <c r="H14" s="187"/>
      <c r="I14" s="398">
        <v>2500</v>
      </c>
      <c r="J14" s="419">
        <v>2500</v>
      </c>
      <c r="K14" s="398">
        <v>2500</v>
      </c>
      <c r="L14" s="419"/>
      <c r="M14" s="398">
        <v>2500</v>
      </c>
      <c r="N14" s="419">
        <v>2500</v>
      </c>
      <c r="O14" s="398">
        <v>2500</v>
      </c>
      <c r="P14" s="419">
        <v>2500</v>
      </c>
      <c r="Q14" s="398">
        <v>2500</v>
      </c>
      <c r="R14" s="398">
        <v>3093</v>
      </c>
      <c r="S14" s="419">
        <v>3500</v>
      </c>
      <c r="T14" s="435">
        <v>4000</v>
      </c>
      <c r="U14" s="511">
        <v>4000</v>
      </c>
      <c r="V14" s="533">
        <v>2500</v>
      </c>
      <c r="W14" s="613">
        <f t="shared" ref="W14" si="6">SUM(C14:V14)</f>
        <v>44485</v>
      </c>
      <c r="X14" s="613">
        <f t="shared" ref="X14" si="7">SUM(C15:V15)</f>
        <v>359903.06</v>
      </c>
      <c r="Y14" s="625">
        <v>16</v>
      </c>
    </row>
    <row r="15" spans="1:25" x14ac:dyDescent="0.35">
      <c r="A15" s="657"/>
      <c r="B15" s="135" t="s">
        <v>201</v>
      </c>
      <c r="C15" s="277">
        <v>27012</v>
      </c>
      <c r="D15" s="397">
        <v>6163</v>
      </c>
      <c r="E15" s="420"/>
      <c r="F15" s="437">
        <v>20000</v>
      </c>
      <c r="G15" s="438"/>
      <c r="H15" s="192"/>
      <c r="I15" s="399">
        <v>8900</v>
      </c>
      <c r="J15" s="420">
        <v>5000</v>
      </c>
      <c r="K15" s="399">
        <v>5000</v>
      </c>
      <c r="L15" s="420"/>
      <c r="M15" s="399">
        <v>117125.19</v>
      </c>
      <c r="N15" s="420">
        <v>13177.9</v>
      </c>
      <c r="O15" s="399">
        <v>5687.72</v>
      </c>
      <c r="P15" s="420">
        <v>49058</v>
      </c>
      <c r="Q15" s="399">
        <v>25600</v>
      </c>
      <c r="R15" s="399">
        <v>18911</v>
      </c>
      <c r="S15" s="472">
        <v>20920</v>
      </c>
      <c r="T15" s="437">
        <v>14316.25</v>
      </c>
      <c r="U15" s="512">
        <v>9666</v>
      </c>
      <c r="V15" s="534">
        <v>13366</v>
      </c>
      <c r="W15" s="614"/>
      <c r="X15" s="614"/>
      <c r="Y15" s="626"/>
    </row>
    <row r="16" spans="1:25" ht="15" thickBot="1" x14ac:dyDescent="0.4">
      <c r="A16" s="657"/>
      <c r="B16" s="143" t="s">
        <v>196</v>
      </c>
      <c r="C16" s="227" t="s">
        <v>197</v>
      </c>
      <c r="D16" s="392" t="s">
        <v>197</v>
      </c>
      <c r="E16" s="412"/>
      <c r="F16" s="428" t="s">
        <v>197</v>
      </c>
      <c r="G16" s="439"/>
      <c r="H16" s="190"/>
      <c r="I16" s="392" t="s">
        <v>197</v>
      </c>
      <c r="J16" s="417" t="s">
        <v>197</v>
      </c>
      <c r="K16" s="392" t="s">
        <v>197</v>
      </c>
      <c r="L16" s="421"/>
      <c r="M16" s="392" t="s">
        <v>197</v>
      </c>
      <c r="N16" s="417" t="s">
        <v>197</v>
      </c>
      <c r="O16" s="392" t="s">
        <v>197</v>
      </c>
      <c r="P16" s="417" t="s">
        <v>197</v>
      </c>
      <c r="Q16" s="392" t="s">
        <v>197</v>
      </c>
      <c r="R16" s="392" t="s">
        <v>197</v>
      </c>
      <c r="S16" s="417" t="s">
        <v>197</v>
      </c>
      <c r="T16" s="428" t="s">
        <v>197</v>
      </c>
      <c r="U16" s="213" t="s">
        <v>455</v>
      </c>
      <c r="V16" s="428" t="s">
        <v>197</v>
      </c>
      <c r="W16" s="615"/>
      <c r="X16" s="615"/>
      <c r="Y16" s="627"/>
    </row>
    <row r="17" spans="1:25" x14ac:dyDescent="0.35">
      <c r="A17" s="628" t="s">
        <v>16</v>
      </c>
      <c r="B17" s="132" t="s">
        <v>79</v>
      </c>
      <c r="C17" s="281"/>
      <c r="D17" s="398"/>
      <c r="E17" s="419"/>
      <c r="F17" s="435"/>
      <c r="G17" s="436"/>
      <c r="H17" s="126">
        <v>2500</v>
      </c>
      <c r="I17" s="398"/>
      <c r="J17" s="454"/>
      <c r="K17" s="398"/>
      <c r="L17" s="419"/>
      <c r="M17" s="398"/>
      <c r="N17" s="419"/>
      <c r="O17" s="398"/>
      <c r="P17" s="419"/>
      <c r="Q17" s="398"/>
      <c r="R17" s="398"/>
      <c r="S17" s="419"/>
      <c r="T17" s="435"/>
      <c r="U17" s="511"/>
      <c r="V17" s="533"/>
      <c r="W17" s="613">
        <f t="shared" ref="W17" si="8">SUM(C17:V17)</f>
        <v>2500</v>
      </c>
      <c r="X17" s="613">
        <f t="shared" ref="X17" si="9">SUM(C18:V18)</f>
        <v>5673</v>
      </c>
      <c r="Y17" s="625">
        <v>1</v>
      </c>
    </row>
    <row r="18" spans="1:25" x14ac:dyDescent="0.35">
      <c r="A18" s="629"/>
      <c r="B18" s="135" t="s">
        <v>201</v>
      </c>
      <c r="C18" s="282"/>
      <c r="D18" s="399"/>
      <c r="E18" s="420"/>
      <c r="F18" s="437"/>
      <c r="G18" s="438"/>
      <c r="H18" s="192">
        <v>5673</v>
      </c>
      <c r="I18" s="399"/>
      <c r="J18" s="455"/>
      <c r="K18" s="399"/>
      <c r="L18" s="420"/>
      <c r="M18" s="399"/>
      <c r="N18" s="420"/>
      <c r="O18" s="399"/>
      <c r="P18" s="420"/>
      <c r="Q18" s="399"/>
      <c r="R18" s="399"/>
      <c r="S18" s="472"/>
      <c r="T18" s="437"/>
      <c r="U18" s="512"/>
      <c r="V18" s="534"/>
      <c r="W18" s="614"/>
      <c r="X18" s="614"/>
      <c r="Y18" s="626"/>
    </row>
    <row r="19" spans="1:25" ht="15" thickBot="1" x14ac:dyDescent="0.4">
      <c r="A19" s="630"/>
      <c r="B19" s="178" t="s">
        <v>196</v>
      </c>
      <c r="C19" s="136"/>
      <c r="D19" s="395"/>
      <c r="E19" s="421"/>
      <c r="F19" s="440"/>
      <c r="G19" s="439"/>
      <c r="H19" s="232" t="s">
        <v>197</v>
      </c>
      <c r="I19" s="400"/>
      <c r="J19" s="456"/>
      <c r="K19" s="400"/>
      <c r="L19" s="421"/>
      <c r="M19" s="400"/>
      <c r="N19" s="421"/>
      <c r="O19" s="400"/>
      <c r="P19" s="421"/>
      <c r="Q19" s="400"/>
      <c r="R19" s="400"/>
      <c r="S19" s="421"/>
      <c r="T19" s="440"/>
      <c r="U19" s="193"/>
      <c r="V19" s="535"/>
      <c r="W19" s="615"/>
      <c r="X19" s="615"/>
      <c r="Y19" s="627"/>
    </row>
    <row r="20" spans="1:25" x14ac:dyDescent="0.35">
      <c r="A20" s="629" t="s">
        <v>17</v>
      </c>
      <c r="B20" s="132" t="s">
        <v>79</v>
      </c>
      <c r="C20" s="204"/>
      <c r="D20" s="393"/>
      <c r="E20" s="419"/>
      <c r="F20" s="435"/>
      <c r="G20" s="436"/>
      <c r="H20" s="126">
        <v>2500</v>
      </c>
      <c r="I20" s="398"/>
      <c r="J20" s="454"/>
      <c r="K20" s="398"/>
      <c r="L20" s="419"/>
      <c r="M20" s="398"/>
      <c r="N20" s="419"/>
      <c r="O20" s="398"/>
      <c r="P20" s="419"/>
      <c r="Q20" s="398"/>
      <c r="R20" s="398"/>
      <c r="S20" s="419"/>
      <c r="T20" s="435"/>
      <c r="U20" s="511"/>
      <c r="V20" s="533"/>
      <c r="W20" s="613">
        <f t="shared" ref="W20" si="10">SUM(C20:V20)</f>
        <v>2500</v>
      </c>
      <c r="X20" s="613">
        <f t="shared" ref="X20" si="11">SUM(C21:V21)</f>
        <v>4975</v>
      </c>
      <c r="Y20" s="625">
        <v>1</v>
      </c>
    </row>
    <row r="21" spans="1:25" x14ac:dyDescent="0.35">
      <c r="A21" s="629"/>
      <c r="B21" s="133" t="s">
        <v>201</v>
      </c>
      <c r="C21" s="205"/>
      <c r="D21" s="394"/>
      <c r="E21" s="420"/>
      <c r="F21" s="437"/>
      <c r="G21" s="438"/>
      <c r="H21" s="119">
        <v>4975</v>
      </c>
      <c r="I21" s="399"/>
      <c r="J21" s="455"/>
      <c r="K21" s="399"/>
      <c r="L21" s="420"/>
      <c r="M21" s="399"/>
      <c r="N21" s="420"/>
      <c r="O21" s="399"/>
      <c r="P21" s="420"/>
      <c r="Q21" s="399"/>
      <c r="R21" s="399"/>
      <c r="S21" s="472"/>
      <c r="T21" s="437"/>
      <c r="U21" s="512"/>
      <c r="V21" s="534"/>
      <c r="W21" s="614"/>
      <c r="X21" s="614"/>
      <c r="Y21" s="626"/>
    </row>
    <row r="22" spans="1:25" ht="15" thickBot="1" x14ac:dyDescent="0.4">
      <c r="A22" s="629"/>
      <c r="B22" s="134" t="s">
        <v>196</v>
      </c>
      <c r="C22" s="136"/>
      <c r="D22" s="395"/>
      <c r="E22" s="421"/>
      <c r="F22" s="440"/>
      <c r="G22" s="439"/>
      <c r="H22" s="232" t="s">
        <v>197</v>
      </c>
      <c r="I22" s="400"/>
      <c r="J22" s="456"/>
      <c r="K22" s="400"/>
      <c r="L22" s="421"/>
      <c r="M22" s="400"/>
      <c r="N22" s="421"/>
      <c r="O22" s="400"/>
      <c r="P22" s="421"/>
      <c r="Q22" s="400"/>
      <c r="R22" s="400"/>
      <c r="S22" s="421"/>
      <c r="T22" s="440"/>
      <c r="U22" s="193"/>
      <c r="V22" s="535"/>
      <c r="W22" s="615"/>
      <c r="X22" s="615"/>
      <c r="Y22" s="627"/>
    </row>
    <row r="23" spans="1:25" x14ac:dyDescent="0.35">
      <c r="A23" s="628" t="s">
        <v>19</v>
      </c>
      <c r="B23" s="135" t="s">
        <v>79</v>
      </c>
      <c r="C23" s="279"/>
      <c r="D23" s="398"/>
      <c r="E23" s="419">
        <v>2500</v>
      </c>
      <c r="F23" s="435"/>
      <c r="G23" s="436"/>
      <c r="H23" s="187"/>
      <c r="I23" s="398"/>
      <c r="J23" s="419">
        <v>1270</v>
      </c>
      <c r="K23" s="398"/>
      <c r="L23" s="419"/>
      <c r="M23" s="398"/>
      <c r="N23" s="419"/>
      <c r="O23" s="398"/>
      <c r="P23" s="419"/>
      <c r="Q23" s="398"/>
      <c r="R23" s="398"/>
      <c r="S23" s="419"/>
      <c r="T23" s="435"/>
      <c r="U23" s="511"/>
      <c r="V23" s="533"/>
      <c r="W23" s="613">
        <f t="shared" ref="W23" si="12">SUM(C23:V23)</f>
        <v>3770</v>
      </c>
      <c r="X23" s="613">
        <f t="shared" ref="X23" si="13">SUM(C24:V24)</f>
        <v>32411</v>
      </c>
      <c r="Y23" s="625">
        <v>2</v>
      </c>
    </row>
    <row r="24" spans="1:25" x14ac:dyDescent="0.35">
      <c r="A24" s="629"/>
      <c r="B24" s="133" t="s">
        <v>201</v>
      </c>
      <c r="C24" s="271"/>
      <c r="D24" s="399"/>
      <c r="E24" s="420">
        <v>27500</v>
      </c>
      <c r="F24" s="437"/>
      <c r="G24" s="438"/>
      <c r="H24" s="192"/>
      <c r="I24" s="399"/>
      <c r="J24" s="420">
        <v>4911</v>
      </c>
      <c r="K24" s="399"/>
      <c r="L24" s="420"/>
      <c r="M24" s="399"/>
      <c r="N24" s="420"/>
      <c r="O24" s="399"/>
      <c r="P24" s="420"/>
      <c r="Q24" s="399"/>
      <c r="R24" s="399"/>
      <c r="S24" s="472"/>
      <c r="T24" s="437"/>
      <c r="U24" s="512"/>
      <c r="V24" s="534"/>
      <c r="W24" s="614"/>
      <c r="X24" s="614"/>
      <c r="Y24" s="626"/>
    </row>
    <row r="25" spans="1:25" ht="15" thickBot="1" x14ac:dyDescent="0.4">
      <c r="A25" s="630"/>
      <c r="B25" s="134" t="s">
        <v>196</v>
      </c>
      <c r="C25" s="227"/>
      <c r="D25" s="400"/>
      <c r="E25" s="417" t="s">
        <v>197</v>
      </c>
      <c r="F25" s="440"/>
      <c r="G25" s="439"/>
      <c r="H25" s="190"/>
      <c r="I25" s="400"/>
      <c r="J25" s="417" t="s">
        <v>197</v>
      </c>
      <c r="K25" s="400"/>
      <c r="L25" s="412"/>
      <c r="M25" s="400"/>
      <c r="N25" s="421"/>
      <c r="O25" s="400"/>
      <c r="P25" s="421"/>
      <c r="Q25" s="400"/>
      <c r="R25" s="400"/>
      <c r="S25" s="421"/>
      <c r="T25" s="440"/>
      <c r="U25" s="193"/>
      <c r="V25" s="535"/>
      <c r="W25" s="615"/>
      <c r="X25" s="615"/>
      <c r="Y25" s="627"/>
    </row>
    <row r="26" spans="1:25" x14ac:dyDescent="0.35">
      <c r="A26" s="628" t="s">
        <v>218</v>
      </c>
      <c r="B26" s="135" t="s">
        <v>79</v>
      </c>
      <c r="C26" s="279"/>
      <c r="D26" s="398"/>
      <c r="E26" s="410"/>
      <c r="F26" s="435"/>
      <c r="G26" s="436"/>
      <c r="H26" s="187"/>
      <c r="I26" s="398"/>
      <c r="J26" s="419"/>
      <c r="K26" s="398"/>
      <c r="L26" s="419">
        <v>2500</v>
      </c>
      <c r="M26" s="398"/>
      <c r="N26" s="419"/>
      <c r="O26" s="398"/>
      <c r="P26" s="419"/>
      <c r="Q26" s="398"/>
      <c r="R26" s="398"/>
      <c r="S26" s="419"/>
      <c r="T26" s="435"/>
      <c r="U26" s="511"/>
      <c r="V26" s="533"/>
      <c r="W26" s="613">
        <f t="shared" ref="W26" si="14">SUM(C26:V26)</f>
        <v>2500</v>
      </c>
      <c r="X26" s="613">
        <f t="shared" ref="X26" si="15">SUM(C27:V27)</f>
        <v>7315</v>
      </c>
      <c r="Y26" s="625">
        <v>1</v>
      </c>
    </row>
    <row r="27" spans="1:25" x14ac:dyDescent="0.35">
      <c r="A27" s="629"/>
      <c r="B27" s="133" t="s">
        <v>201</v>
      </c>
      <c r="C27" s="271"/>
      <c r="D27" s="399"/>
      <c r="E27" s="411"/>
      <c r="F27" s="437"/>
      <c r="G27" s="438"/>
      <c r="H27" s="192"/>
      <c r="I27" s="399"/>
      <c r="J27" s="420"/>
      <c r="K27" s="399"/>
      <c r="L27" s="420">
        <v>7315</v>
      </c>
      <c r="M27" s="399"/>
      <c r="N27" s="420"/>
      <c r="O27" s="399"/>
      <c r="P27" s="420"/>
      <c r="Q27" s="399"/>
      <c r="R27" s="399"/>
      <c r="S27" s="472"/>
      <c r="T27" s="437"/>
      <c r="U27" s="512"/>
      <c r="V27" s="534"/>
      <c r="W27" s="614"/>
      <c r="X27" s="614"/>
      <c r="Y27" s="626"/>
    </row>
    <row r="28" spans="1:25" ht="15" thickBot="1" x14ac:dyDescent="0.4">
      <c r="A28" s="630"/>
      <c r="B28" s="134" t="s">
        <v>196</v>
      </c>
      <c r="C28" s="227"/>
      <c r="D28" s="400"/>
      <c r="E28" s="412"/>
      <c r="F28" s="440"/>
      <c r="G28" s="439"/>
      <c r="H28" s="190"/>
      <c r="I28" s="400"/>
      <c r="J28" s="421"/>
      <c r="K28" s="400"/>
      <c r="L28" s="464" t="s">
        <v>197</v>
      </c>
      <c r="M28" s="400"/>
      <c r="N28" s="421"/>
      <c r="O28" s="400"/>
      <c r="P28" s="421"/>
      <c r="Q28" s="400"/>
      <c r="R28" s="400"/>
      <c r="S28" s="421"/>
      <c r="T28" s="440"/>
      <c r="U28" s="193"/>
      <c r="V28" s="535"/>
      <c r="W28" s="615"/>
      <c r="X28" s="615"/>
      <c r="Y28" s="627"/>
    </row>
    <row r="29" spans="1:25" x14ac:dyDescent="0.35">
      <c r="A29" s="653" t="s">
        <v>145</v>
      </c>
      <c r="B29" s="447" t="s">
        <v>79</v>
      </c>
      <c r="C29" s="446">
        <v>2000</v>
      </c>
      <c r="D29" s="393"/>
      <c r="E29" s="410">
        <v>2500</v>
      </c>
      <c r="F29" s="429"/>
      <c r="G29" s="430"/>
      <c r="H29" s="126">
        <v>2500</v>
      </c>
      <c r="I29" s="393"/>
      <c r="J29" s="410"/>
      <c r="K29" s="393">
        <v>2500</v>
      </c>
      <c r="L29" s="410"/>
      <c r="M29" s="393"/>
      <c r="N29" s="410"/>
      <c r="O29" s="393">
        <v>1700</v>
      </c>
      <c r="P29" s="410"/>
      <c r="Q29" s="393"/>
      <c r="R29" s="393"/>
      <c r="S29" s="410">
        <v>3000</v>
      </c>
      <c r="T29" s="429"/>
      <c r="U29" s="147"/>
      <c r="V29" s="530"/>
      <c r="W29" s="613">
        <f t="shared" ref="W29" si="16">SUM(C29:V29)</f>
        <v>14200</v>
      </c>
      <c r="X29" s="613">
        <f t="shared" ref="X29" si="17">SUM(C30:V30)</f>
        <v>64962</v>
      </c>
      <c r="Y29" s="625">
        <v>6</v>
      </c>
    </row>
    <row r="30" spans="1:25" x14ac:dyDescent="0.35">
      <c r="A30" s="654"/>
      <c r="B30" s="448" t="s">
        <v>201</v>
      </c>
      <c r="C30" s="449">
        <v>4000</v>
      </c>
      <c r="D30" s="394"/>
      <c r="E30" s="411">
        <v>30312</v>
      </c>
      <c r="F30" s="431"/>
      <c r="G30" s="432"/>
      <c r="H30" s="119">
        <v>15750</v>
      </c>
      <c r="I30" s="394"/>
      <c r="J30" s="411"/>
      <c r="K30" s="394">
        <v>5500</v>
      </c>
      <c r="M30" s="394"/>
      <c r="O30" s="394">
        <v>3400</v>
      </c>
      <c r="Q30" s="394"/>
      <c r="R30" s="394"/>
      <c r="S30" s="418">
        <v>6000</v>
      </c>
      <c r="T30" s="431"/>
      <c r="U30" s="170"/>
      <c r="V30" s="531"/>
      <c r="W30" s="614"/>
      <c r="X30" s="614"/>
      <c r="Y30" s="626"/>
    </row>
    <row r="31" spans="1:25" ht="15" thickBot="1" x14ac:dyDescent="0.4">
      <c r="A31" s="655"/>
      <c r="B31" s="450" t="s">
        <v>196</v>
      </c>
      <c r="C31" s="451" t="s">
        <v>197</v>
      </c>
      <c r="D31" s="395"/>
      <c r="E31" s="412" t="s">
        <v>197</v>
      </c>
      <c r="F31" s="433"/>
      <c r="G31" s="434"/>
      <c r="H31" s="130" t="s">
        <v>197</v>
      </c>
      <c r="I31" s="395"/>
      <c r="J31" s="421"/>
      <c r="K31" s="395" t="s">
        <v>197</v>
      </c>
      <c r="L31" s="421"/>
      <c r="M31" s="400"/>
      <c r="N31" s="412"/>
      <c r="O31" s="395" t="s">
        <v>197</v>
      </c>
      <c r="P31" s="412"/>
      <c r="Q31" s="395"/>
      <c r="R31" s="395"/>
      <c r="S31" s="412" t="s">
        <v>197</v>
      </c>
      <c r="T31" s="433"/>
      <c r="U31" s="150"/>
      <c r="V31" s="532"/>
      <c r="W31" s="615"/>
      <c r="X31" s="615"/>
      <c r="Y31" s="627"/>
    </row>
    <row r="32" spans="1:25" x14ac:dyDescent="0.35">
      <c r="A32" s="622" t="s">
        <v>215</v>
      </c>
      <c r="B32" s="447" t="s">
        <v>79</v>
      </c>
      <c r="C32" s="452">
        <v>1000</v>
      </c>
      <c r="D32" s="393"/>
      <c r="E32" s="410"/>
      <c r="F32" s="429"/>
      <c r="G32" s="430"/>
      <c r="H32" s="126"/>
      <c r="I32" s="393">
        <v>2500</v>
      </c>
      <c r="J32" s="419">
        <v>2500</v>
      </c>
      <c r="K32" s="393"/>
      <c r="L32" s="419">
        <v>2500</v>
      </c>
      <c r="M32" s="398">
        <v>1500</v>
      </c>
      <c r="N32" s="410">
        <v>2500</v>
      </c>
      <c r="O32" s="393"/>
      <c r="P32" s="410"/>
      <c r="Q32" s="393"/>
      <c r="R32" s="393"/>
      <c r="S32" s="410"/>
      <c r="T32" s="429"/>
      <c r="U32" s="147"/>
      <c r="V32" s="530"/>
      <c r="W32" s="613">
        <f t="shared" ref="W32" si="18">SUM(C32:V32)</f>
        <v>12500</v>
      </c>
      <c r="X32" s="613">
        <f t="shared" ref="X32" si="19">SUM(C33:V33)</f>
        <v>37050</v>
      </c>
      <c r="Y32" s="625">
        <v>6</v>
      </c>
    </row>
    <row r="33" spans="1:31" x14ac:dyDescent="0.35">
      <c r="A33" s="623"/>
      <c r="B33" s="448" t="s">
        <v>201</v>
      </c>
      <c r="C33" s="453">
        <v>11500</v>
      </c>
      <c r="D33" s="394"/>
      <c r="E33" s="411"/>
      <c r="F33" s="431"/>
      <c r="G33" s="432"/>
      <c r="H33" s="119"/>
      <c r="I33" s="394">
        <v>5000</v>
      </c>
      <c r="J33" s="420">
        <v>5200</v>
      </c>
      <c r="K33" s="394"/>
      <c r="L33" s="420">
        <v>7350</v>
      </c>
      <c r="M33" s="399">
        <v>3000</v>
      </c>
      <c r="N33" s="411">
        <v>5000</v>
      </c>
      <c r="O33" s="394"/>
      <c r="Q33" s="394"/>
      <c r="R33" s="394"/>
      <c r="S33" s="418"/>
      <c r="T33" s="431"/>
      <c r="U33" s="170"/>
      <c r="V33" s="531"/>
      <c r="W33" s="614"/>
      <c r="X33" s="614"/>
      <c r="Y33" s="626"/>
    </row>
    <row r="34" spans="1:31" ht="15" thickBot="1" x14ac:dyDescent="0.4">
      <c r="A34" s="624"/>
      <c r="B34" s="450" t="s">
        <v>196</v>
      </c>
      <c r="C34" s="451" t="s">
        <v>197</v>
      </c>
      <c r="D34" s="395"/>
      <c r="E34" s="412"/>
      <c r="F34" s="433"/>
      <c r="G34" s="434"/>
      <c r="H34" s="130"/>
      <c r="I34" s="395" t="s">
        <v>197</v>
      </c>
      <c r="J34" s="421" t="s">
        <v>197</v>
      </c>
      <c r="K34" s="395"/>
      <c r="L34" s="421" t="s">
        <v>197</v>
      </c>
      <c r="M34" s="400" t="s">
        <v>197</v>
      </c>
      <c r="N34" s="421" t="s">
        <v>197</v>
      </c>
      <c r="O34" s="395"/>
      <c r="P34" s="412"/>
      <c r="Q34" s="395"/>
      <c r="R34" s="395"/>
      <c r="S34" s="412"/>
      <c r="T34" s="433"/>
      <c r="U34" s="150"/>
      <c r="V34" s="532"/>
      <c r="W34" s="615"/>
      <c r="X34" s="615"/>
      <c r="Y34" s="627"/>
    </row>
    <row r="35" spans="1:31" x14ac:dyDescent="0.35">
      <c r="A35" s="628" t="s">
        <v>212</v>
      </c>
      <c r="B35" s="132" t="s">
        <v>79</v>
      </c>
      <c r="C35" s="204"/>
      <c r="D35" s="393"/>
      <c r="E35" s="410"/>
      <c r="F35" s="429"/>
      <c r="G35" s="430"/>
      <c r="H35" s="126">
        <v>2500</v>
      </c>
      <c r="I35" s="393"/>
      <c r="J35" s="419"/>
      <c r="K35" s="393"/>
      <c r="L35" s="419"/>
      <c r="M35" s="398"/>
      <c r="N35" s="410"/>
      <c r="O35" s="393"/>
      <c r="P35" s="410"/>
      <c r="Q35" s="393"/>
      <c r="R35" s="393"/>
      <c r="S35" s="410"/>
      <c r="T35" s="429"/>
      <c r="U35" s="147"/>
      <c r="V35" s="530"/>
      <c r="W35" s="613">
        <f t="shared" ref="W35" si="20">SUM(C35:V35)</f>
        <v>2500</v>
      </c>
      <c r="X35" s="613">
        <f t="shared" ref="X35" si="21">SUM(C36:V36)</f>
        <v>5635</v>
      </c>
      <c r="Y35" s="625">
        <v>1</v>
      </c>
    </row>
    <row r="36" spans="1:31" x14ac:dyDescent="0.35">
      <c r="A36" s="629"/>
      <c r="B36" s="133" t="s">
        <v>201</v>
      </c>
      <c r="C36" s="205"/>
      <c r="D36" s="394"/>
      <c r="E36" s="411"/>
      <c r="F36" s="431"/>
      <c r="G36" s="432"/>
      <c r="H36" s="119">
        <v>5635</v>
      </c>
      <c r="I36" s="394"/>
      <c r="J36" s="420"/>
      <c r="K36" s="394"/>
      <c r="L36" s="420"/>
      <c r="M36" s="399"/>
      <c r="O36" s="394"/>
      <c r="Q36" s="394"/>
      <c r="R36" s="394"/>
      <c r="S36" s="418"/>
      <c r="T36" s="431"/>
      <c r="U36" s="170"/>
      <c r="V36" s="531"/>
      <c r="W36" s="614"/>
      <c r="X36" s="614"/>
      <c r="Y36" s="626"/>
    </row>
    <row r="37" spans="1:31" ht="15" thickBot="1" x14ac:dyDescent="0.4">
      <c r="A37" s="630"/>
      <c r="B37" s="134" t="s">
        <v>196</v>
      </c>
      <c r="C37" s="136"/>
      <c r="D37" s="395"/>
      <c r="E37" s="412"/>
      <c r="F37" s="433"/>
      <c r="G37" s="434"/>
      <c r="H37" s="130" t="s">
        <v>197</v>
      </c>
      <c r="I37" s="395"/>
      <c r="J37" s="421"/>
      <c r="K37" s="395"/>
      <c r="L37" s="421"/>
      <c r="M37" s="400"/>
      <c r="N37" s="412"/>
      <c r="O37" s="395"/>
      <c r="P37" s="412"/>
      <c r="Q37" s="395"/>
      <c r="R37" s="395"/>
      <c r="S37" s="412"/>
      <c r="T37" s="433"/>
      <c r="U37" s="150"/>
      <c r="V37" s="532"/>
      <c r="W37" s="615"/>
      <c r="X37" s="615"/>
      <c r="Y37" s="627"/>
    </row>
    <row r="38" spans="1:31" x14ac:dyDescent="0.35">
      <c r="A38" s="628" t="s">
        <v>219</v>
      </c>
      <c r="B38" s="132" t="s">
        <v>79</v>
      </c>
      <c r="C38" s="204"/>
      <c r="D38" s="393"/>
      <c r="E38" s="410"/>
      <c r="F38" s="429"/>
      <c r="G38" s="430"/>
      <c r="H38" s="126"/>
      <c r="I38" s="393"/>
      <c r="J38" s="419"/>
      <c r="K38" s="393"/>
      <c r="L38" s="419"/>
      <c r="M38" s="398">
        <v>2500</v>
      </c>
      <c r="N38" s="410"/>
      <c r="O38" s="393"/>
      <c r="P38" s="410"/>
      <c r="Q38" s="393"/>
      <c r="R38" s="393"/>
      <c r="S38" s="410"/>
      <c r="T38" s="429"/>
      <c r="U38" s="147"/>
      <c r="V38" s="530"/>
      <c r="W38" s="613">
        <f t="shared" ref="W38" si="22">SUM(C38:V38)</f>
        <v>2500</v>
      </c>
      <c r="X38" s="613">
        <f t="shared" ref="X38" si="23">SUM(C39:V39)</f>
        <v>8618.85</v>
      </c>
      <c r="Y38" s="625">
        <v>1</v>
      </c>
    </row>
    <row r="39" spans="1:31" x14ac:dyDescent="0.35">
      <c r="A39" s="629"/>
      <c r="B39" s="133" t="s">
        <v>201</v>
      </c>
      <c r="C39" s="205"/>
      <c r="D39" s="394"/>
      <c r="E39" s="411"/>
      <c r="F39" s="431"/>
      <c r="G39" s="432"/>
      <c r="H39" s="119"/>
      <c r="I39" s="394"/>
      <c r="J39" s="420"/>
      <c r="K39" s="394"/>
      <c r="L39" s="420"/>
      <c r="M39" s="399">
        <v>8618.85</v>
      </c>
      <c r="O39" s="394"/>
      <c r="Q39" s="394"/>
      <c r="R39" s="394"/>
      <c r="S39" s="418"/>
      <c r="T39" s="431"/>
      <c r="U39" s="170"/>
      <c r="V39" s="531"/>
      <c r="W39" s="614"/>
      <c r="X39" s="614"/>
      <c r="Y39" s="626"/>
    </row>
    <row r="40" spans="1:31" ht="15" thickBot="1" x14ac:dyDescent="0.4">
      <c r="A40" s="630"/>
      <c r="B40" s="134" t="s">
        <v>196</v>
      </c>
      <c r="C40" s="136"/>
      <c r="D40" s="395"/>
      <c r="E40" s="412"/>
      <c r="F40" s="433"/>
      <c r="G40" s="434"/>
      <c r="H40" s="130"/>
      <c r="I40" s="395"/>
      <c r="J40" s="421"/>
      <c r="K40" s="395"/>
      <c r="L40" s="421"/>
      <c r="M40" s="400" t="s">
        <v>197</v>
      </c>
      <c r="N40" s="412"/>
      <c r="O40" s="395"/>
      <c r="P40" s="412"/>
      <c r="Q40" s="395"/>
      <c r="R40" s="395"/>
      <c r="S40" s="412"/>
      <c r="T40" s="433"/>
      <c r="U40" s="150"/>
      <c r="V40" s="532"/>
      <c r="W40" s="615"/>
      <c r="X40" s="615"/>
      <c r="Y40" s="627"/>
      <c r="AD40" s="119"/>
      <c r="AE40" s="119"/>
    </row>
    <row r="41" spans="1:31" x14ac:dyDescent="0.35">
      <c r="A41" s="622" t="s">
        <v>213</v>
      </c>
      <c r="B41" s="132" t="s">
        <v>79</v>
      </c>
      <c r="C41" s="204"/>
      <c r="D41" s="393"/>
      <c r="E41" s="410"/>
      <c r="F41" s="429"/>
      <c r="G41" s="430"/>
      <c r="H41" s="126">
        <v>2500</v>
      </c>
      <c r="I41" s="393"/>
      <c r="J41" s="419">
        <v>525</v>
      </c>
      <c r="K41" s="393">
        <v>2500</v>
      </c>
      <c r="L41" s="419">
        <v>2500</v>
      </c>
      <c r="M41" s="398"/>
      <c r="N41" s="410"/>
      <c r="O41" s="393"/>
      <c r="P41" s="410"/>
      <c r="Q41" s="393"/>
      <c r="R41" s="393">
        <v>3650</v>
      </c>
      <c r="S41" s="410"/>
      <c r="T41" s="429">
        <v>3500</v>
      </c>
      <c r="U41" s="147">
        <v>4000</v>
      </c>
      <c r="V41" s="530"/>
      <c r="W41" s="613">
        <f t="shared" ref="W41" si="24">SUM(C41:V41)</f>
        <v>19175</v>
      </c>
      <c r="X41" s="613">
        <f t="shared" ref="X41" si="25">SUM(C42:V42)</f>
        <v>81238.98</v>
      </c>
      <c r="Y41" s="625">
        <v>7</v>
      </c>
      <c r="AB41" s="663"/>
      <c r="AC41" s="308"/>
      <c r="AD41" s="119"/>
      <c r="AE41" s="119"/>
    </row>
    <row r="42" spans="1:31" x14ac:dyDescent="0.35">
      <c r="A42" s="623"/>
      <c r="B42" s="133" t="s">
        <v>201</v>
      </c>
      <c r="C42" s="205"/>
      <c r="D42" s="394"/>
      <c r="E42" s="411"/>
      <c r="F42" s="431"/>
      <c r="G42" s="432"/>
      <c r="H42" s="119">
        <v>9000</v>
      </c>
      <c r="I42" s="394"/>
      <c r="J42" s="420">
        <v>8500</v>
      </c>
      <c r="K42" s="394">
        <v>7405</v>
      </c>
      <c r="L42" s="420">
        <v>15351.98</v>
      </c>
      <c r="M42" s="399"/>
      <c r="O42" s="394"/>
      <c r="Q42" s="394"/>
      <c r="R42" s="394">
        <v>7732</v>
      </c>
      <c r="S42" s="418"/>
      <c r="T42" s="431">
        <v>13250</v>
      </c>
      <c r="U42" s="170">
        <v>20000</v>
      </c>
      <c r="V42" s="531"/>
      <c r="W42" s="614"/>
      <c r="X42" s="614"/>
      <c r="Y42" s="626"/>
      <c r="AB42" s="663"/>
      <c r="AC42" s="308"/>
      <c r="AD42" s="119"/>
      <c r="AE42" s="119"/>
    </row>
    <row r="43" spans="1:31" ht="15" thickBot="1" x14ac:dyDescent="0.4">
      <c r="A43" s="624"/>
      <c r="B43" s="134" t="s">
        <v>196</v>
      </c>
      <c r="C43" s="136"/>
      <c r="D43" s="395"/>
      <c r="E43" s="412"/>
      <c r="F43" s="433"/>
      <c r="G43" s="434"/>
      <c r="H43" s="130" t="s">
        <v>197</v>
      </c>
      <c r="I43" s="395"/>
      <c r="J43" s="421" t="s">
        <v>197</v>
      </c>
      <c r="K43" s="395" t="s">
        <v>197</v>
      </c>
      <c r="L43" s="421" t="s">
        <v>197</v>
      </c>
      <c r="M43" s="400"/>
      <c r="N43" s="412"/>
      <c r="O43" s="395"/>
      <c r="P43" s="412"/>
      <c r="Q43" s="395"/>
      <c r="R43" s="395" t="s">
        <v>197</v>
      </c>
      <c r="S43" s="412"/>
      <c r="T43" s="433" t="s">
        <v>197</v>
      </c>
      <c r="U43" s="412" t="s">
        <v>197</v>
      </c>
      <c r="V43" s="536"/>
      <c r="W43" s="615"/>
      <c r="X43" s="615"/>
      <c r="Y43" s="627"/>
      <c r="AB43" s="663"/>
      <c r="AC43" s="191"/>
      <c r="AD43" s="119"/>
      <c r="AE43" s="119"/>
    </row>
    <row r="44" spans="1:31" x14ac:dyDescent="0.35">
      <c r="A44" s="628" t="s">
        <v>9</v>
      </c>
      <c r="B44" s="132" t="s">
        <v>79</v>
      </c>
      <c r="C44" s="204"/>
      <c r="D44" s="393"/>
      <c r="E44" s="410"/>
      <c r="F44" s="429"/>
      <c r="G44" s="430"/>
      <c r="H44" s="126"/>
      <c r="I44" s="393"/>
      <c r="J44" s="419"/>
      <c r="K44" s="393"/>
      <c r="L44" s="419"/>
      <c r="M44" s="398"/>
      <c r="N44" s="410"/>
      <c r="O44" s="393"/>
      <c r="P44" s="410"/>
      <c r="Q44" s="393">
        <v>1000</v>
      </c>
      <c r="R44" s="393"/>
      <c r="S44" s="410"/>
      <c r="T44" s="429"/>
      <c r="U44" s="147"/>
      <c r="V44" s="530"/>
      <c r="W44" s="613">
        <f t="shared" ref="W44" si="26">SUM(C44:V44)</f>
        <v>1000</v>
      </c>
      <c r="X44" s="613">
        <f t="shared" ref="X44" si="27">SUM(C45:V45)</f>
        <v>16650</v>
      </c>
      <c r="Y44" s="625">
        <v>1</v>
      </c>
    </row>
    <row r="45" spans="1:31" x14ac:dyDescent="0.35">
      <c r="A45" s="629"/>
      <c r="B45" s="133" t="s">
        <v>201</v>
      </c>
      <c r="C45" s="205"/>
      <c r="D45" s="394"/>
      <c r="E45" s="411"/>
      <c r="F45" s="431"/>
      <c r="G45" s="432"/>
      <c r="H45" s="119"/>
      <c r="I45" s="394"/>
      <c r="J45" s="420"/>
      <c r="K45" s="394"/>
      <c r="L45" s="420"/>
      <c r="M45" s="399"/>
      <c r="O45" s="394"/>
      <c r="Q45" s="394">
        <v>16650</v>
      </c>
      <c r="R45" s="394"/>
      <c r="S45" s="418"/>
      <c r="T45" s="431"/>
      <c r="U45" s="170"/>
      <c r="V45" s="531"/>
      <c r="W45" s="614"/>
      <c r="X45" s="614"/>
      <c r="Y45" s="626"/>
    </row>
    <row r="46" spans="1:31" ht="15" thickBot="1" x14ac:dyDescent="0.4">
      <c r="A46" s="630"/>
      <c r="B46" s="134" t="s">
        <v>196</v>
      </c>
      <c r="C46" s="136"/>
      <c r="D46" s="395"/>
      <c r="E46" s="412"/>
      <c r="F46" s="433"/>
      <c r="G46" s="434"/>
      <c r="H46" s="130"/>
      <c r="I46" s="395"/>
      <c r="J46" s="421"/>
      <c r="K46" s="395"/>
      <c r="L46" s="421"/>
      <c r="M46" s="400"/>
      <c r="N46" s="412"/>
      <c r="O46" s="395"/>
      <c r="P46" s="412"/>
      <c r="Q46" s="395" t="s">
        <v>197</v>
      </c>
      <c r="R46" s="395"/>
      <c r="S46" s="412"/>
      <c r="T46" s="433"/>
      <c r="U46" s="150"/>
      <c r="V46" s="532"/>
      <c r="W46" s="615"/>
      <c r="X46" s="615"/>
      <c r="Y46" s="627"/>
    </row>
    <row r="47" spans="1:31" x14ac:dyDescent="0.35">
      <c r="A47" s="642" t="s">
        <v>202</v>
      </c>
      <c r="B47" s="132" t="s">
        <v>79</v>
      </c>
      <c r="C47" s="206"/>
      <c r="D47" s="393"/>
      <c r="E47" s="410">
        <v>1100</v>
      </c>
      <c r="F47" s="429">
        <v>2500</v>
      </c>
      <c r="G47" s="430"/>
      <c r="H47" s="126"/>
      <c r="I47" s="393"/>
      <c r="J47" s="410">
        <v>2250</v>
      </c>
      <c r="K47" s="393"/>
      <c r="L47" s="410"/>
      <c r="M47" s="393">
        <v>2500</v>
      </c>
      <c r="N47" s="410">
        <v>2500</v>
      </c>
      <c r="O47" s="393">
        <v>2500</v>
      </c>
      <c r="P47" s="410"/>
      <c r="Q47" s="393"/>
      <c r="R47" s="393"/>
      <c r="S47" s="410"/>
      <c r="T47" s="429"/>
      <c r="U47" s="147"/>
      <c r="V47" s="530">
        <v>2500</v>
      </c>
      <c r="W47" s="613">
        <f t="shared" ref="W47" si="28">SUM(C47:V47)</f>
        <v>15850</v>
      </c>
      <c r="X47" s="613">
        <f t="shared" ref="X47" si="29">SUM(C48:V48)</f>
        <v>117535.61</v>
      </c>
      <c r="Y47" s="616">
        <v>7</v>
      </c>
    </row>
    <row r="48" spans="1:31" x14ac:dyDescent="0.35">
      <c r="A48" s="643"/>
      <c r="B48" s="133" t="s">
        <v>201</v>
      </c>
      <c r="C48" s="277"/>
      <c r="D48" s="394"/>
      <c r="E48" s="411">
        <v>3316</v>
      </c>
      <c r="F48" s="431">
        <v>5553</v>
      </c>
      <c r="G48" s="432"/>
      <c r="H48" s="119"/>
      <c r="I48" s="394"/>
      <c r="J48" s="411">
        <v>65999</v>
      </c>
      <c r="K48" s="394"/>
      <c r="M48" s="394">
        <v>5069.5</v>
      </c>
      <c r="N48" s="411">
        <v>16109.11</v>
      </c>
      <c r="O48" s="394">
        <v>13489</v>
      </c>
      <c r="Q48" s="394"/>
      <c r="R48" s="394"/>
      <c r="S48" s="418"/>
      <c r="T48" s="431"/>
      <c r="U48" s="170"/>
      <c r="V48" s="531">
        <v>8000</v>
      </c>
      <c r="W48" s="614"/>
      <c r="X48" s="614"/>
      <c r="Y48" s="617"/>
    </row>
    <row r="49" spans="1:25" ht="15" thickBot="1" x14ac:dyDescent="0.4">
      <c r="A49" s="644"/>
      <c r="B49" s="134" t="s">
        <v>196</v>
      </c>
      <c r="C49" s="136"/>
      <c r="D49" s="395"/>
      <c r="E49" s="412" t="s">
        <v>197</v>
      </c>
      <c r="F49" s="433" t="s">
        <v>197</v>
      </c>
      <c r="G49" s="434"/>
      <c r="H49" s="130"/>
      <c r="I49" s="395"/>
      <c r="J49" s="412" t="s">
        <v>197</v>
      </c>
      <c r="K49" s="395"/>
      <c r="L49" s="412"/>
      <c r="M49" s="400" t="s">
        <v>197</v>
      </c>
      <c r="N49" s="412" t="s">
        <v>197</v>
      </c>
      <c r="O49" s="395" t="s">
        <v>197</v>
      </c>
      <c r="P49" s="412"/>
      <c r="Q49" s="395"/>
      <c r="R49" s="395"/>
      <c r="S49" s="412"/>
      <c r="T49" s="433"/>
      <c r="U49" s="150"/>
      <c r="V49" s="395" t="s">
        <v>197</v>
      </c>
      <c r="W49" s="615"/>
      <c r="X49" s="615"/>
      <c r="Y49" s="618"/>
    </row>
    <row r="50" spans="1:25" x14ac:dyDescent="0.35">
      <c r="A50" s="628" t="s">
        <v>29</v>
      </c>
      <c r="B50" s="132" t="s">
        <v>79</v>
      </c>
      <c r="C50" s="204"/>
      <c r="D50" s="393"/>
      <c r="E50" s="410"/>
      <c r="F50" s="429"/>
      <c r="G50" s="430"/>
      <c r="H50" s="126"/>
      <c r="I50" s="393"/>
      <c r="J50" s="410"/>
      <c r="K50" s="393"/>
      <c r="L50" s="410"/>
      <c r="M50" s="398">
        <v>680</v>
      </c>
      <c r="N50" s="410"/>
      <c r="O50" s="393"/>
      <c r="P50" s="410"/>
      <c r="Q50" s="393"/>
      <c r="R50" s="393"/>
      <c r="S50" s="410"/>
      <c r="T50" s="429"/>
      <c r="U50" s="147"/>
      <c r="V50" s="530"/>
      <c r="W50" s="613">
        <f t="shared" ref="W50" si="30">SUM(C50:V50)</f>
        <v>680</v>
      </c>
      <c r="X50" s="613">
        <f t="shared" ref="X50" si="31">SUM(C51:V51)</f>
        <v>3022.47</v>
      </c>
      <c r="Y50" s="616">
        <v>1</v>
      </c>
    </row>
    <row r="51" spans="1:25" x14ac:dyDescent="0.35">
      <c r="A51" s="629"/>
      <c r="B51" s="133" t="s">
        <v>201</v>
      </c>
      <c r="C51" s="205"/>
      <c r="D51" s="394"/>
      <c r="E51" s="411"/>
      <c r="F51" s="431"/>
      <c r="G51" s="432"/>
      <c r="H51" s="119"/>
      <c r="I51" s="394"/>
      <c r="J51" s="411"/>
      <c r="K51" s="394"/>
      <c r="M51" s="399">
        <v>3022.47</v>
      </c>
      <c r="O51" s="394"/>
      <c r="Q51" s="394"/>
      <c r="R51" s="394"/>
      <c r="S51" s="418"/>
      <c r="T51" s="431"/>
      <c r="U51" s="170"/>
      <c r="V51" s="531"/>
      <c r="W51" s="614"/>
      <c r="X51" s="614"/>
      <c r="Y51" s="617"/>
    </row>
    <row r="52" spans="1:25" ht="15" thickBot="1" x14ac:dyDescent="0.4">
      <c r="A52" s="630"/>
      <c r="B52" s="134" t="s">
        <v>196</v>
      </c>
      <c r="C52" s="136"/>
      <c r="D52" s="395"/>
      <c r="E52" s="412"/>
      <c r="F52" s="433"/>
      <c r="G52" s="434"/>
      <c r="H52" s="130"/>
      <c r="I52" s="395"/>
      <c r="J52" s="412"/>
      <c r="K52" s="395"/>
      <c r="L52" s="412"/>
      <c r="M52" s="400" t="s">
        <v>197</v>
      </c>
      <c r="N52" s="412"/>
      <c r="O52" s="395"/>
      <c r="P52" s="412"/>
      <c r="Q52" s="395"/>
      <c r="R52" s="395"/>
      <c r="S52" s="412"/>
      <c r="T52" s="433"/>
      <c r="U52" s="150"/>
      <c r="V52" s="532"/>
      <c r="W52" s="615"/>
      <c r="X52" s="615"/>
      <c r="Y52" s="618"/>
    </row>
    <row r="53" spans="1:25" x14ac:dyDescent="0.35">
      <c r="A53" s="652" t="s">
        <v>30</v>
      </c>
      <c r="B53" s="132" t="s">
        <v>79</v>
      </c>
      <c r="C53" s="206"/>
      <c r="D53" s="393"/>
      <c r="E53" s="410"/>
      <c r="F53" s="429">
        <v>2500</v>
      </c>
      <c r="G53" s="430"/>
      <c r="H53" s="126"/>
      <c r="I53" s="393">
        <v>2500</v>
      </c>
      <c r="J53" s="410"/>
      <c r="K53" s="393">
        <v>2500</v>
      </c>
      <c r="L53" s="410"/>
      <c r="M53" s="393"/>
      <c r="N53" s="410"/>
      <c r="O53" s="393">
        <v>2500</v>
      </c>
      <c r="P53" s="410">
        <v>1766</v>
      </c>
      <c r="Q53" s="393"/>
      <c r="R53" s="393"/>
      <c r="S53" s="410"/>
      <c r="T53" s="429"/>
      <c r="U53" s="147"/>
      <c r="V53" s="530"/>
      <c r="W53" s="613">
        <f t="shared" ref="W53" si="32">SUM(C53:V53)</f>
        <v>11766</v>
      </c>
      <c r="X53" s="613">
        <f t="shared" ref="X53" si="33">SUM(C54:V54)</f>
        <v>26147.1</v>
      </c>
      <c r="Y53" s="625">
        <v>5</v>
      </c>
    </row>
    <row r="54" spans="1:25" x14ac:dyDescent="0.35">
      <c r="A54" s="648"/>
      <c r="B54" s="133" t="s">
        <v>201</v>
      </c>
      <c r="C54" s="277"/>
      <c r="D54" s="394"/>
      <c r="E54" s="411"/>
      <c r="F54" s="431">
        <v>5000</v>
      </c>
      <c r="G54" s="432"/>
      <c r="H54" s="119"/>
      <c r="I54" s="394">
        <v>5000</v>
      </c>
      <c r="J54" s="411"/>
      <c r="K54" s="394">
        <v>5250</v>
      </c>
      <c r="M54" s="394"/>
      <c r="O54" s="394">
        <v>5864</v>
      </c>
      <c r="P54" s="411">
        <v>5033.1000000000004</v>
      </c>
      <c r="Q54" s="394"/>
      <c r="R54" s="394"/>
      <c r="S54" s="418"/>
      <c r="T54" s="431"/>
      <c r="U54" s="170"/>
      <c r="V54" s="531"/>
      <c r="W54" s="614"/>
      <c r="X54" s="614"/>
      <c r="Y54" s="626"/>
    </row>
    <row r="55" spans="1:25" ht="15" thickBot="1" x14ac:dyDescent="0.4">
      <c r="A55" s="649"/>
      <c r="B55" s="134" t="s">
        <v>196</v>
      </c>
      <c r="C55" s="136"/>
      <c r="D55" s="395"/>
      <c r="E55" s="412"/>
      <c r="F55" s="433" t="s">
        <v>197</v>
      </c>
      <c r="G55" s="434"/>
      <c r="H55" s="130"/>
      <c r="I55" s="395" t="s">
        <v>197</v>
      </c>
      <c r="J55" s="421"/>
      <c r="K55" s="395" t="s">
        <v>197</v>
      </c>
      <c r="L55" s="412"/>
      <c r="M55" s="395"/>
      <c r="N55" s="421"/>
      <c r="O55" s="395" t="s">
        <v>197</v>
      </c>
      <c r="P55" s="412" t="s">
        <v>197</v>
      </c>
      <c r="Q55" s="395"/>
      <c r="R55" s="395"/>
      <c r="S55" s="412"/>
      <c r="T55" s="433"/>
      <c r="U55" s="150"/>
      <c r="V55" s="532"/>
      <c r="W55" s="615"/>
      <c r="X55" s="615"/>
      <c r="Y55" s="627"/>
    </row>
    <row r="56" spans="1:25" x14ac:dyDescent="0.35">
      <c r="A56" s="628" t="s">
        <v>217</v>
      </c>
      <c r="B56" s="132" t="s">
        <v>79</v>
      </c>
      <c r="C56" s="204"/>
      <c r="D56" s="393"/>
      <c r="E56" s="410"/>
      <c r="F56" s="429"/>
      <c r="G56" s="430"/>
      <c r="H56" s="126"/>
      <c r="I56" s="393"/>
      <c r="J56" s="419">
        <v>2500</v>
      </c>
      <c r="K56" s="393"/>
      <c r="L56" s="410"/>
      <c r="M56" s="393"/>
      <c r="N56" s="419"/>
      <c r="O56" s="393"/>
      <c r="P56" s="410"/>
      <c r="Q56" s="393"/>
      <c r="R56" s="393"/>
      <c r="S56" s="410"/>
      <c r="T56" s="429"/>
      <c r="U56" s="147"/>
      <c r="V56" s="530"/>
      <c r="W56" s="613">
        <f t="shared" ref="W56" si="34">SUM(C56:V56)</f>
        <v>2500</v>
      </c>
      <c r="X56" s="613">
        <f t="shared" ref="X56" si="35">SUM(C57:V57)</f>
        <v>10057</v>
      </c>
      <c r="Y56" s="625">
        <v>1</v>
      </c>
    </row>
    <row r="57" spans="1:25" x14ac:dyDescent="0.35">
      <c r="A57" s="629"/>
      <c r="B57" s="133" t="s">
        <v>201</v>
      </c>
      <c r="C57" s="205"/>
      <c r="D57" s="394"/>
      <c r="E57" s="411"/>
      <c r="F57" s="431"/>
      <c r="G57" s="432"/>
      <c r="H57" s="119"/>
      <c r="I57" s="394"/>
      <c r="J57" s="420">
        <v>10057</v>
      </c>
      <c r="K57" s="394"/>
      <c r="M57" s="394"/>
      <c r="N57" s="420"/>
      <c r="O57" s="394"/>
      <c r="Q57" s="394"/>
      <c r="R57" s="394"/>
      <c r="S57" s="418"/>
      <c r="T57" s="431"/>
      <c r="U57" s="170"/>
      <c r="V57" s="531"/>
      <c r="W57" s="614"/>
      <c r="X57" s="614"/>
      <c r="Y57" s="626"/>
    </row>
    <row r="58" spans="1:25" ht="15" thickBot="1" x14ac:dyDescent="0.4">
      <c r="A58" s="630"/>
      <c r="B58" s="134" t="s">
        <v>196</v>
      </c>
      <c r="C58" s="136"/>
      <c r="D58" s="395"/>
      <c r="E58" s="412"/>
      <c r="F58" s="433"/>
      <c r="G58" s="434"/>
      <c r="H58" s="130"/>
      <c r="I58" s="395"/>
      <c r="J58" s="421" t="s">
        <v>197</v>
      </c>
      <c r="K58" s="395"/>
      <c r="L58" s="412"/>
      <c r="M58" s="395"/>
      <c r="N58" s="421"/>
      <c r="O58" s="395"/>
      <c r="P58" s="412"/>
      <c r="Q58" s="395"/>
      <c r="R58" s="395"/>
      <c r="S58" s="412"/>
      <c r="T58" s="433"/>
      <c r="U58" s="150"/>
      <c r="V58" s="532"/>
      <c r="W58" s="615"/>
      <c r="X58" s="615"/>
      <c r="Y58" s="627"/>
    </row>
    <row r="59" spans="1:25" x14ac:dyDescent="0.35">
      <c r="A59" s="628" t="s">
        <v>32</v>
      </c>
      <c r="B59" s="132" t="s">
        <v>79</v>
      </c>
      <c r="C59" s="204"/>
      <c r="D59" s="393"/>
      <c r="E59" s="410"/>
      <c r="F59" s="429"/>
      <c r="G59" s="430"/>
      <c r="H59" s="126"/>
      <c r="I59" s="393"/>
      <c r="J59" s="419"/>
      <c r="K59" s="393"/>
      <c r="L59" s="410"/>
      <c r="M59" s="393">
        <v>2500</v>
      </c>
      <c r="N59" s="419"/>
      <c r="O59" s="393">
        <v>2500</v>
      </c>
      <c r="P59" s="410"/>
      <c r="Q59" s="393"/>
      <c r="R59" s="393"/>
      <c r="S59" s="410"/>
      <c r="T59" s="429"/>
      <c r="U59" s="147"/>
      <c r="V59" s="530"/>
      <c r="W59" s="613">
        <f t="shared" ref="W59" si="36">SUM(C59:V59)</f>
        <v>5000</v>
      </c>
      <c r="X59" s="613">
        <f t="shared" ref="X59" si="37">SUM(C60:V60)</f>
        <v>10001.99</v>
      </c>
      <c r="Y59" s="625">
        <v>2</v>
      </c>
    </row>
    <row r="60" spans="1:25" x14ac:dyDescent="0.35">
      <c r="A60" s="629"/>
      <c r="B60" s="133" t="s">
        <v>201</v>
      </c>
      <c r="C60" s="205"/>
      <c r="D60" s="394"/>
      <c r="E60" s="411"/>
      <c r="F60" s="431"/>
      <c r="G60" s="432"/>
      <c r="H60" s="119"/>
      <c r="I60" s="394"/>
      <c r="J60" s="420"/>
      <c r="K60" s="394"/>
      <c r="M60" s="394">
        <v>5000</v>
      </c>
      <c r="N60" s="420"/>
      <c r="O60" s="394">
        <v>5001.99</v>
      </c>
      <c r="Q60" s="394"/>
      <c r="R60" s="394"/>
      <c r="S60" s="418"/>
      <c r="T60" s="431"/>
      <c r="U60" s="170"/>
      <c r="V60" s="531"/>
      <c r="W60" s="614"/>
      <c r="X60" s="614"/>
      <c r="Y60" s="626"/>
    </row>
    <row r="61" spans="1:25" ht="15" thickBot="1" x14ac:dyDescent="0.4">
      <c r="A61" s="630"/>
      <c r="B61" s="134" t="s">
        <v>196</v>
      </c>
      <c r="C61" s="136"/>
      <c r="D61" s="395"/>
      <c r="E61" s="412"/>
      <c r="F61" s="433"/>
      <c r="G61" s="434"/>
      <c r="H61" s="130"/>
      <c r="I61" s="395"/>
      <c r="J61" s="421"/>
      <c r="K61" s="395"/>
      <c r="L61" s="412"/>
      <c r="M61" s="395" t="s">
        <v>197</v>
      </c>
      <c r="N61" s="421"/>
      <c r="O61" s="395" t="s">
        <v>197</v>
      </c>
      <c r="P61" s="412"/>
      <c r="Q61" s="395"/>
      <c r="R61" s="395"/>
      <c r="S61" s="412"/>
      <c r="T61" s="433"/>
      <c r="U61" s="150"/>
      <c r="V61" s="532"/>
      <c r="W61" s="615"/>
      <c r="X61" s="615"/>
      <c r="Y61" s="627"/>
    </row>
    <row r="62" spans="1:25" x14ac:dyDescent="0.35">
      <c r="A62" s="628" t="s">
        <v>485</v>
      </c>
      <c r="B62" s="132" t="s">
        <v>79</v>
      </c>
      <c r="C62" s="205"/>
      <c r="D62" s="394"/>
      <c r="E62" s="418"/>
      <c r="F62" s="431"/>
      <c r="G62" s="432"/>
      <c r="H62" s="332"/>
      <c r="I62" s="394"/>
      <c r="J62" s="472"/>
      <c r="K62" s="394"/>
      <c r="L62" s="418"/>
      <c r="M62" s="394"/>
      <c r="N62" s="472"/>
      <c r="O62" s="394"/>
      <c r="P62" s="418"/>
      <c r="Q62" s="394"/>
      <c r="R62" s="394"/>
      <c r="S62" s="418"/>
      <c r="T62" s="431"/>
      <c r="U62" s="170"/>
      <c r="V62" s="531">
        <v>2500</v>
      </c>
      <c r="W62" s="613">
        <f t="shared" ref="W62" si="38">SUM(C62:V62)</f>
        <v>2500</v>
      </c>
      <c r="X62" s="613">
        <f t="shared" ref="X62" si="39">SUM(C63:V63)</f>
        <v>7490</v>
      </c>
      <c r="Y62" s="625">
        <v>1</v>
      </c>
    </row>
    <row r="63" spans="1:25" x14ac:dyDescent="0.35">
      <c r="A63" s="629"/>
      <c r="B63" s="133" t="s">
        <v>201</v>
      </c>
      <c r="C63" s="205"/>
      <c r="D63" s="394"/>
      <c r="E63" s="418"/>
      <c r="F63" s="431"/>
      <c r="G63" s="432"/>
      <c r="H63" s="332"/>
      <c r="I63" s="394"/>
      <c r="J63" s="472"/>
      <c r="K63" s="394"/>
      <c r="L63" s="418"/>
      <c r="M63" s="394"/>
      <c r="N63" s="472"/>
      <c r="O63" s="394"/>
      <c r="P63" s="418"/>
      <c r="Q63" s="394"/>
      <c r="R63" s="394"/>
      <c r="S63" s="418"/>
      <c r="T63" s="431"/>
      <c r="U63" s="170"/>
      <c r="V63" s="531">
        <v>7490</v>
      </c>
      <c r="W63" s="614"/>
      <c r="X63" s="614"/>
      <c r="Y63" s="626"/>
    </row>
    <row r="64" spans="1:25" ht="15" thickBot="1" x14ac:dyDescent="0.4">
      <c r="A64" s="630"/>
      <c r="B64" s="134" t="s">
        <v>196</v>
      </c>
      <c r="C64" s="205"/>
      <c r="D64" s="394"/>
      <c r="E64" s="418"/>
      <c r="F64" s="431"/>
      <c r="G64" s="432"/>
      <c r="H64" s="332"/>
      <c r="I64" s="394"/>
      <c r="J64" s="472"/>
      <c r="K64" s="394"/>
      <c r="L64" s="418"/>
      <c r="M64" s="394"/>
      <c r="N64" s="472"/>
      <c r="O64" s="394"/>
      <c r="P64" s="418"/>
      <c r="Q64" s="394"/>
      <c r="R64" s="394"/>
      <c r="S64" s="418"/>
      <c r="T64" s="431"/>
      <c r="U64" s="170"/>
      <c r="V64" s="531" t="s">
        <v>197</v>
      </c>
      <c r="W64" s="615"/>
      <c r="X64" s="615"/>
      <c r="Y64" s="627"/>
    </row>
    <row r="65" spans="1:25" x14ac:dyDescent="0.35">
      <c r="A65" s="628" t="s">
        <v>33</v>
      </c>
      <c r="B65" s="132" t="s">
        <v>79</v>
      </c>
      <c r="C65" s="204"/>
      <c r="D65" s="393"/>
      <c r="E65" s="410"/>
      <c r="F65" s="429"/>
      <c r="G65" s="430"/>
      <c r="H65" s="126"/>
      <c r="I65" s="393"/>
      <c r="J65" s="419"/>
      <c r="K65" s="393"/>
      <c r="L65" s="410">
        <v>1285</v>
      </c>
      <c r="M65" s="393"/>
      <c r="N65" s="419"/>
      <c r="O65" s="393"/>
      <c r="P65" s="410"/>
      <c r="Q65" s="393"/>
      <c r="R65" s="393"/>
      <c r="S65" s="410"/>
      <c r="T65" s="429"/>
      <c r="U65" s="147"/>
      <c r="V65" s="530"/>
      <c r="W65" s="613">
        <f t="shared" ref="W65" si="40">SUM(C65:V65)</f>
        <v>1285</v>
      </c>
      <c r="X65" s="613">
        <f t="shared" ref="X65" si="41">SUM(C66:V66)</f>
        <v>2732.88</v>
      </c>
      <c r="Y65" s="625">
        <v>1</v>
      </c>
    </row>
    <row r="66" spans="1:25" x14ac:dyDescent="0.35">
      <c r="A66" s="629"/>
      <c r="B66" s="133" t="s">
        <v>201</v>
      </c>
      <c r="C66" s="205"/>
      <c r="D66" s="394"/>
      <c r="E66" s="411"/>
      <c r="F66" s="431"/>
      <c r="G66" s="432"/>
      <c r="H66" s="119"/>
      <c r="I66" s="394"/>
      <c r="J66" s="420"/>
      <c r="K66" s="394"/>
      <c r="L66" s="411">
        <v>2732.88</v>
      </c>
      <c r="M66" s="394"/>
      <c r="N66" s="420"/>
      <c r="O66" s="394"/>
      <c r="Q66" s="394"/>
      <c r="R66" s="394"/>
      <c r="S66" s="418"/>
      <c r="T66" s="431"/>
      <c r="U66" s="170"/>
      <c r="V66" s="531"/>
      <c r="W66" s="614"/>
      <c r="X66" s="614"/>
      <c r="Y66" s="626"/>
    </row>
    <row r="67" spans="1:25" ht="15" thickBot="1" x14ac:dyDescent="0.4">
      <c r="A67" s="630"/>
      <c r="B67" s="134" t="s">
        <v>196</v>
      </c>
      <c r="C67" s="136"/>
      <c r="D67" s="395"/>
      <c r="E67" s="412"/>
      <c r="F67" s="433"/>
      <c r="G67" s="434"/>
      <c r="H67" s="130"/>
      <c r="I67" s="395"/>
      <c r="J67" s="421"/>
      <c r="K67" s="395"/>
      <c r="L67" s="412" t="s">
        <v>197</v>
      </c>
      <c r="M67" s="395"/>
      <c r="N67" s="421"/>
      <c r="O67" s="395"/>
      <c r="P67" s="412"/>
      <c r="Q67" s="395"/>
      <c r="R67" s="395"/>
      <c r="S67" s="412"/>
      <c r="T67" s="433"/>
      <c r="U67" s="150"/>
      <c r="V67" s="532"/>
      <c r="W67" s="615"/>
      <c r="X67" s="615"/>
      <c r="Y67" s="627"/>
    </row>
    <row r="68" spans="1:25" x14ac:dyDescent="0.35">
      <c r="A68" s="622" t="s">
        <v>207</v>
      </c>
      <c r="B68" s="132" t="s">
        <v>79</v>
      </c>
      <c r="C68" s="204">
        <v>2500</v>
      </c>
      <c r="D68" s="393">
        <v>2000</v>
      </c>
      <c r="E68" s="410"/>
      <c r="F68" s="429"/>
      <c r="G68" s="430"/>
      <c r="H68" s="126"/>
      <c r="I68" s="393"/>
      <c r="J68" s="419"/>
      <c r="K68" s="393"/>
      <c r="L68" s="410"/>
      <c r="M68" s="393">
        <v>2500</v>
      </c>
      <c r="N68" s="419"/>
      <c r="O68" s="393"/>
      <c r="P68" s="410">
        <v>2500</v>
      </c>
      <c r="Q68" s="393"/>
      <c r="R68" s="393">
        <v>1550</v>
      </c>
      <c r="T68" s="431">
        <v>4000</v>
      </c>
      <c r="U68" s="170"/>
      <c r="V68" s="531">
        <v>3000</v>
      </c>
      <c r="W68" s="613">
        <f t="shared" ref="W68" si="42">SUM(C68:V68)</f>
        <v>18050</v>
      </c>
      <c r="X68" s="613">
        <f t="shared" ref="X68" si="43">SUM(C69:V69)</f>
        <v>79075.989999999991</v>
      </c>
      <c r="Y68" s="625">
        <v>7</v>
      </c>
    </row>
    <row r="69" spans="1:25" x14ac:dyDescent="0.35">
      <c r="A69" s="623"/>
      <c r="B69" s="133" t="s">
        <v>201</v>
      </c>
      <c r="C69" s="205">
        <v>13154</v>
      </c>
      <c r="D69" s="394">
        <v>8650</v>
      </c>
      <c r="E69" s="411"/>
      <c r="F69" s="431"/>
      <c r="G69" s="432"/>
      <c r="H69" s="119"/>
      <c r="I69" s="394"/>
      <c r="J69" s="420"/>
      <c r="K69" s="394"/>
      <c r="M69" s="394">
        <v>11001.99</v>
      </c>
      <c r="N69" s="420"/>
      <c r="O69" s="394"/>
      <c r="P69" s="411">
        <v>8650</v>
      </c>
      <c r="Q69" s="394"/>
      <c r="R69" s="394">
        <v>13620</v>
      </c>
      <c r="T69" s="431">
        <v>14000</v>
      </c>
      <c r="U69" s="170"/>
      <c r="V69" s="531">
        <v>10000</v>
      </c>
      <c r="W69" s="614"/>
      <c r="X69" s="614"/>
      <c r="Y69" s="626"/>
    </row>
    <row r="70" spans="1:25" ht="15" thickBot="1" x14ac:dyDescent="0.4">
      <c r="A70" s="624"/>
      <c r="B70" s="134" t="s">
        <v>196</v>
      </c>
      <c r="C70" s="136" t="s">
        <v>197</v>
      </c>
      <c r="D70" s="395" t="s">
        <v>197</v>
      </c>
      <c r="E70" s="412"/>
      <c r="F70" s="433"/>
      <c r="G70" s="434"/>
      <c r="H70" s="130"/>
      <c r="I70" s="395"/>
      <c r="J70" s="421"/>
      <c r="K70" s="395"/>
      <c r="L70" s="412"/>
      <c r="M70" s="395" t="s">
        <v>197</v>
      </c>
      <c r="N70" s="421"/>
      <c r="O70" s="395"/>
      <c r="P70" s="412" t="s">
        <v>197</v>
      </c>
      <c r="Q70" s="395"/>
      <c r="R70" s="395" t="s">
        <v>197</v>
      </c>
      <c r="T70" s="431" t="s">
        <v>197</v>
      </c>
      <c r="U70" s="170"/>
      <c r="V70" s="431" t="s">
        <v>197</v>
      </c>
      <c r="W70" s="615"/>
      <c r="X70" s="615"/>
      <c r="Y70" s="627"/>
    </row>
    <row r="71" spans="1:25" x14ac:dyDescent="0.35">
      <c r="A71" s="622" t="s">
        <v>379</v>
      </c>
      <c r="B71" s="132" t="s">
        <v>79</v>
      </c>
      <c r="C71" s="204"/>
      <c r="D71" s="393"/>
      <c r="E71" s="410"/>
      <c r="F71" s="429"/>
      <c r="G71" s="430"/>
      <c r="H71" s="126"/>
      <c r="I71" s="393"/>
      <c r="J71" s="419"/>
      <c r="K71" s="393"/>
      <c r="L71" s="410"/>
      <c r="M71" s="393"/>
      <c r="N71" s="419"/>
      <c r="O71" s="393"/>
      <c r="P71" s="410"/>
      <c r="Q71" s="393">
        <v>2500</v>
      </c>
      <c r="R71" s="393">
        <v>4500</v>
      </c>
      <c r="S71" s="410">
        <v>4000</v>
      </c>
      <c r="T71" s="429">
        <v>4000</v>
      </c>
      <c r="U71" s="147"/>
      <c r="V71" s="530">
        <v>4000</v>
      </c>
      <c r="W71" s="613">
        <f t="shared" ref="W71" si="44">SUM(C71:V71)</f>
        <v>19000</v>
      </c>
      <c r="X71" s="613">
        <f t="shared" ref="X71" si="45">SUM(C72:V72)</f>
        <v>339749</v>
      </c>
      <c r="Y71" s="625">
        <v>5</v>
      </c>
    </row>
    <row r="72" spans="1:25" x14ac:dyDescent="0.35">
      <c r="A72" s="623"/>
      <c r="B72" s="133" t="s">
        <v>201</v>
      </c>
      <c r="C72" s="205"/>
      <c r="D72" s="394"/>
      <c r="E72" s="411"/>
      <c r="F72" s="431"/>
      <c r="G72" s="432"/>
      <c r="H72" s="119"/>
      <c r="I72" s="394"/>
      <c r="J72" s="420"/>
      <c r="K72" s="394"/>
      <c r="M72" s="394"/>
      <c r="N72" s="420"/>
      <c r="O72" s="394"/>
      <c r="Q72" s="394">
        <v>61073</v>
      </c>
      <c r="R72" s="394">
        <v>68341</v>
      </c>
      <c r="S72" s="418">
        <v>63595</v>
      </c>
      <c r="T72" s="431">
        <v>64000</v>
      </c>
      <c r="U72" s="170"/>
      <c r="V72" s="531">
        <v>82740</v>
      </c>
      <c r="W72" s="614"/>
      <c r="X72" s="614"/>
      <c r="Y72" s="626"/>
    </row>
    <row r="73" spans="1:25" ht="15" thickBot="1" x14ac:dyDescent="0.4">
      <c r="A73" s="624"/>
      <c r="B73" s="134" t="s">
        <v>196</v>
      </c>
      <c r="C73" s="136"/>
      <c r="D73" s="395"/>
      <c r="E73" s="412"/>
      <c r="F73" s="433"/>
      <c r="G73" s="434"/>
      <c r="H73" s="130"/>
      <c r="I73" s="395"/>
      <c r="J73" s="421"/>
      <c r="K73" s="395"/>
      <c r="L73" s="412"/>
      <c r="M73" s="395"/>
      <c r="N73" s="421"/>
      <c r="O73" s="395"/>
      <c r="P73" s="412"/>
      <c r="Q73" s="395" t="s">
        <v>197</v>
      </c>
      <c r="R73" s="395" t="s">
        <v>197</v>
      </c>
      <c r="S73" s="412" t="s">
        <v>197</v>
      </c>
      <c r="T73" s="433" t="s">
        <v>197</v>
      </c>
      <c r="U73" s="150"/>
      <c r="V73" s="433" t="s">
        <v>197</v>
      </c>
      <c r="W73" s="615"/>
      <c r="X73" s="615"/>
      <c r="Y73" s="627"/>
    </row>
    <row r="74" spans="1:25" x14ac:dyDescent="0.35">
      <c r="A74" s="648" t="s">
        <v>35</v>
      </c>
      <c r="B74" s="135" t="s">
        <v>79</v>
      </c>
      <c r="C74" s="277"/>
      <c r="D74" s="399"/>
      <c r="E74" s="420">
        <v>2500</v>
      </c>
      <c r="F74" s="437">
        <v>2500</v>
      </c>
      <c r="G74" s="438">
        <v>2500</v>
      </c>
      <c r="H74" s="192"/>
      <c r="I74" s="399"/>
      <c r="J74" s="420">
        <v>2500</v>
      </c>
      <c r="K74" s="399">
        <v>2500</v>
      </c>
      <c r="L74" s="420"/>
      <c r="M74" s="399"/>
      <c r="N74" s="420"/>
      <c r="O74" s="399"/>
      <c r="P74" s="420">
        <v>1800</v>
      </c>
      <c r="Q74" s="399"/>
      <c r="R74" s="399"/>
      <c r="S74" s="472"/>
      <c r="T74" s="437"/>
      <c r="U74" s="512"/>
      <c r="V74" s="534"/>
      <c r="W74" s="613">
        <f t="shared" ref="W74" si="46">SUM(C74:V74)</f>
        <v>14300</v>
      </c>
      <c r="X74" s="613">
        <f t="shared" ref="X74" si="47">SUM(C75:V75)</f>
        <v>32640.22</v>
      </c>
      <c r="Y74" s="625">
        <v>6</v>
      </c>
    </row>
    <row r="75" spans="1:25" x14ac:dyDescent="0.35">
      <c r="A75" s="648"/>
      <c r="B75" s="133" t="s">
        <v>201</v>
      </c>
      <c r="C75" s="277"/>
      <c r="D75" s="399"/>
      <c r="E75" s="420">
        <v>5150</v>
      </c>
      <c r="F75" s="437">
        <v>7400</v>
      </c>
      <c r="G75" s="438" t="s">
        <v>498</v>
      </c>
      <c r="H75" s="192"/>
      <c r="I75" s="399"/>
      <c r="J75" s="420">
        <v>8750</v>
      </c>
      <c r="K75" s="399">
        <v>5060.22</v>
      </c>
      <c r="L75" s="420"/>
      <c r="M75" s="399"/>
      <c r="N75" s="420"/>
      <c r="O75" s="399"/>
      <c r="P75" s="420">
        <v>6280</v>
      </c>
      <c r="Q75" s="399"/>
      <c r="R75" s="399"/>
      <c r="S75" s="472"/>
      <c r="T75" s="437"/>
      <c r="U75" s="512"/>
      <c r="V75" s="534"/>
      <c r="W75" s="614"/>
      <c r="X75" s="614"/>
      <c r="Y75" s="626"/>
    </row>
    <row r="76" spans="1:25" ht="15" thickBot="1" x14ac:dyDescent="0.4">
      <c r="A76" s="649"/>
      <c r="B76" s="134" t="s">
        <v>196</v>
      </c>
      <c r="C76" s="136"/>
      <c r="D76" s="400"/>
      <c r="E76" s="412" t="s">
        <v>197</v>
      </c>
      <c r="F76" s="433" t="s">
        <v>197</v>
      </c>
      <c r="G76" s="434" t="s">
        <v>197</v>
      </c>
      <c r="H76" s="190"/>
      <c r="I76" s="400"/>
      <c r="J76" s="421" t="s">
        <v>197</v>
      </c>
      <c r="K76" s="400" t="s">
        <v>197</v>
      </c>
      <c r="L76" s="421"/>
      <c r="M76" s="400"/>
      <c r="N76" s="421"/>
      <c r="O76" s="400"/>
      <c r="P76" s="421" t="s">
        <v>197</v>
      </c>
      <c r="Q76" s="400"/>
      <c r="R76" s="400"/>
      <c r="S76" s="421"/>
      <c r="T76" s="440"/>
      <c r="U76" s="193"/>
      <c r="V76" s="535"/>
      <c r="W76" s="615"/>
      <c r="X76" s="615"/>
      <c r="Y76" s="627"/>
    </row>
    <row r="77" spans="1:25" x14ac:dyDescent="0.35">
      <c r="A77" s="628" t="s">
        <v>36</v>
      </c>
      <c r="B77" s="132" t="s">
        <v>79</v>
      </c>
      <c r="C77" s="204"/>
      <c r="D77" s="398"/>
      <c r="E77" s="410"/>
      <c r="F77" s="429"/>
      <c r="G77" s="430"/>
      <c r="H77" s="187"/>
      <c r="I77" s="398"/>
      <c r="J77" s="419">
        <v>1000</v>
      </c>
      <c r="K77" s="398"/>
      <c r="L77" s="419"/>
      <c r="M77" s="398"/>
      <c r="N77" s="419"/>
      <c r="O77" s="398"/>
      <c r="P77" s="419"/>
      <c r="Q77" s="398"/>
      <c r="R77" s="398"/>
      <c r="S77" s="419"/>
      <c r="T77" s="435"/>
      <c r="U77" s="511"/>
      <c r="V77" s="533"/>
      <c r="W77" s="613">
        <f t="shared" ref="W77" si="48">SUM(C77:V77)</f>
        <v>1000</v>
      </c>
      <c r="X77" s="613">
        <f t="shared" ref="X77" si="49">SUM(C78:V78)</f>
        <v>5000</v>
      </c>
      <c r="Y77" s="625">
        <v>1</v>
      </c>
    </row>
    <row r="78" spans="1:25" x14ac:dyDescent="0.35">
      <c r="A78" s="629"/>
      <c r="B78" s="133" t="s">
        <v>201</v>
      </c>
      <c r="C78" s="205"/>
      <c r="D78" s="399"/>
      <c r="E78" s="411"/>
      <c r="F78" s="431"/>
      <c r="G78" s="432"/>
      <c r="H78" s="192"/>
      <c r="I78" s="399"/>
      <c r="J78" s="420">
        <v>5000</v>
      </c>
      <c r="K78" s="399"/>
      <c r="L78" s="420"/>
      <c r="M78" s="399"/>
      <c r="N78" s="420"/>
      <c r="O78" s="399"/>
      <c r="P78" s="420"/>
      <c r="Q78" s="399"/>
      <c r="R78" s="399"/>
      <c r="S78" s="472"/>
      <c r="T78" s="437"/>
      <c r="U78" s="512"/>
      <c r="V78" s="534"/>
      <c r="W78" s="614"/>
      <c r="X78" s="614"/>
      <c r="Y78" s="626"/>
    </row>
    <row r="79" spans="1:25" ht="15" thickBot="1" x14ac:dyDescent="0.4">
      <c r="A79" s="630"/>
      <c r="B79" s="134" t="s">
        <v>196</v>
      </c>
      <c r="C79" s="136"/>
      <c r="D79" s="400"/>
      <c r="E79" s="412"/>
      <c r="F79" s="433"/>
      <c r="G79" s="434"/>
      <c r="H79" s="190"/>
      <c r="I79" s="400"/>
      <c r="J79" s="421" t="s">
        <v>197</v>
      </c>
      <c r="K79" s="400"/>
      <c r="L79" s="421"/>
      <c r="M79" s="400"/>
      <c r="N79" s="421"/>
      <c r="O79" s="400"/>
      <c r="P79" s="421"/>
      <c r="Q79" s="400"/>
      <c r="R79" s="400"/>
      <c r="S79" s="421"/>
      <c r="T79" s="440"/>
      <c r="U79" s="193"/>
      <c r="V79" s="535"/>
      <c r="W79" s="615"/>
      <c r="X79" s="615"/>
      <c r="Y79" s="627"/>
    </row>
    <row r="80" spans="1:25" x14ac:dyDescent="0.35">
      <c r="A80" s="645" t="s">
        <v>37</v>
      </c>
      <c r="B80" s="128" t="s">
        <v>79</v>
      </c>
      <c r="C80" s="206"/>
      <c r="D80" s="401"/>
      <c r="E80" s="410"/>
      <c r="F80" s="429">
        <v>2500</v>
      </c>
      <c r="G80" s="430"/>
      <c r="H80" s="126"/>
      <c r="I80" s="393"/>
      <c r="J80" s="457"/>
      <c r="K80" s="407"/>
      <c r="L80" s="410"/>
      <c r="M80" s="393"/>
      <c r="N80" s="410">
        <v>300</v>
      </c>
      <c r="O80" s="393"/>
      <c r="P80" s="410"/>
      <c r="Q80" s="393">
        <v>800</v>
      </c>
      <c r="R80" s="393"/>
      <c r="S80" s="410"/>
      <c r="T80" s="429"/>
      <c r="U80" s="147"/>
      <c r="V80" s="530"/>
      <c r="W80" s="613">
        <f t="shared" ref="W80" si="50">SUM(C80:V80)</f>
        <v>3600</v>
      </c>
      <c r="X80" s="613">
        <f t="shared" ref="X80" si="51">SUM(C81:V81)</f>
        <v>20340.21</v>
      </c>
      <c r="Y80" s="625">
        <v>3</v>
      </c>
    </row>
    <row r="81" spans="1:25" x14ac:dyDescent="0.35">
      <c r="A81" s="646"/>
      <c r="B81" s="129" t="s">
        <v>201</v>
      </c>
      <c r="C81" s="277"/>
      <c r="D81" s="402"/>
      <c r="E81" s="411"/>
      <c r="F81" s="431">
        <v>5000</v>
      </c>
      <c r="G81" s="432"/>
      <c r="H81" s="119"/>
      <c r="I81" s="394"/>
      <c r="K81" s="408"/>
      <c r="M81" s="394"/>
      <c r="N81" s="411">
        <v>13740.21</v>
      </c>
      <c r="O81" s="394"/>
      <c r="Q81" s="394">
        <v>1600</v>
      </c>
      <c r="R81" s="394"/>
      <c r="S81" s="418"/>
      <c r="T81" s="431"/>
      <c r="U81" s="170"/>
      <c r="V81" s="531"/>
      <c r="W81" s="614"/>
      <c r="X81" s="614"/>
      <c r="Y81" s="626"/>
    </row>
    <row r="82" spans="1:25" ht="15" thickBot="1" x14ac:dyDescent="0.4">
      <c r="A82" s="647"/>
      <c r="B82" s="131" t="s">
        <v>196</v>
      </c>
      <c r="C82" s="278"/>
      <c r="D82" s="403"/>
      <c r="E82" s="412"/>
      <c r="F82" s="433" t="s">
        <v>197</v>
      </c>
      <c r="G82" s="434"/>
      <c r="H82" s="130"/>
      <c r="I82" s="395"/>
      <c r="J82" s="458"/>
      <c r="K82" s="409"/>
      <c r="L82" s="412"/>
      <c r="M82" s="395"/>
      <c r="N82" s="412" t="s">
        <v>197</v>
      </c>
      <c r="O82" s="395"/>
      <c r="P82" s="412"/>
      <c r="Q82" s="395" t="s">
        <v>197</v>
      </c>
      <c r="R82" s="395"/>
      <c r="S82" s="412"/>
      <c r="T82" s="433"/>
      <c r="U82" s="150"/>
      <c r="V82" s="532"/>
      <c r="W82" s="615"/>
      <c r="X82" s="615"/>
      <c r="Y82" s="627"/>
    </row>
    <row r="83" spans="1:25" x14ac:dyDescent="0.35">
      <c r="A83" s="645" t="s">
        <v>39</v>
      </c>
      <c r="B83" s="132" t="s">
        <v>79</v>
      </c>
      <c r="C83" s="206"/>
      <c r="D83" s="404">
        <v>2375</v>
      </c>
      <c r="E83" s="410"/>
      <c r="F83" s="429"/>
      <c r="G83" s="430"/>
      <c r="H83" s="126"/>
      <c r="I83" s="393"/>
      <c r="J83" s="457"/>
      <c r="K83" s="407"/>
      <c r="L83" s="410"/>
      <c r="M83" s="393"/>
      <c r="N83" s="410"/>
      <c r="O83" s="393"/>
      <c r="P83" s="410"/>
      <c r="Q83" s="393"/>
      <c r="R83" s="393"/>
      <c r="S83" s="410"/>
      <c r="T83" s="429"/>
      <c r="U83" s="147"/>
      <c r="V83" s="530"/>
      <c r="W83" s="613">
        <f t="shared" ref="W83" si="52">SUM(C83:V83)</f>
        <v>2375</v>
      </c>
      <c r="X83" s="613">
        <f t="shared" ref="X83" si="53">SUM(C84:V84)</f>
        <v>4747</v>
      </c>
      <c r="Y83" s="625">
        <v>1</v>
      </c>
    </row>
    <row r="84" spans="1:25" x14ac:dyDescent="0.35">
      <c r="A84" s="646"/>
      <c r="B84" s="133" t="s">
        <v>201</v>
      </c>
      <c r="C84" s="277"/>
      <c r="D84" s="405">
        <v>4747</v>
      </c>
      <c r="E84" s="411"/>
      <c r="F84" s="431"/>
      <c r="G84" s="432"/>
      <c r="H84" s="119"/>
      <c r="I84" s="394"/>
      <c r="K84" s="408"/>
      <c r="M84" s="394"/>
      <c r="O84" s="394"/>
      <c r="Q84" s="394"/>
      <c r="R84" s="394"/>
      <c r="S84" s="418"/>
      <c r="T84" s="431"/>
      <c r="U84" s="170"/>
      <c r="V84" s="531"/>
      <c r="W84" s="614"/>
      <c r="X84" s="614"/>
      <c r="Y84" s="626"/>
    </row>
    <row r="85" spans="1:25" ht="15" thickBot="1" x14ac:dyDescent="0.4">
      <c r="A85" s="647"/>
      <c r="B85" s="134" t="s">
        <v>196</v>
      </c>
      <c r="C85" s="278"/>
      <c r="D85" s="406" t="s">
        <v>197</v>
      </c>
      <c r="E85" s="412"/>
      <c r="F85" s="433"/>
      <c r="G85" s="434"/>
      <c r="H85" s="130"/>
      <c r="I85" s="395"/>
      <c r="J85" s="458"/>
      <c r="K85" s="409"/>
      <c r="L85" s="412"/>
      <c r="M85" s="395"/>
      <c r="N85" s="412"/>
      <c r="O85" s="395"/>
      <c r="P85" s="412"/>
      <c r="Q85" s="395"/>
      <c r="R85" s="395"/>
      <c r="S85" s="412"/>
      <c r="T85" s="433"/>
      <c r="U85" s="150"/>
      <c r="V85" s="532"/>
      <c r="W85" s="615"/>
      <c r="X85" s="615"/>
      <c r="Y85" s="627"/>
    </row>
    <row r="86" spans="1:25" x14ac:dyDescent="0.35">
      <c r="A86" s="628" t="s">
        <v>40</v>
      </c>
      <c r="B86" s="132" t="s">
        <v>79</v>
      </c>
      <c r="C86" s="206"/>
      <c r="D86" s="401"/>
      <c r="E86" s="410"/>
      <c r="F86" s="429"/>
      <c r="G86" s="430"/>
      <c r="H86" s="126"/>
      <c r="I86" s="393"/>
      <c r="J86" s="457"/>
      <c r="K86" s="407"/>
      <c r="L86" s="410">
        <v>2500</v>
      </c>
      <c r="M86" s="393"/>
      <c r="N86" s="410"/>
      <c r="O86" s="393"/>
      <c r="P86" s="410"/>
      <c r="Q86" s="393"/>
      <c r="R86" s="393"/>
      <c r="S86" s="410"/>
      <c r="T86" s="429"/>
      <c r="U86" s="147"/>
      <c r="V86" s="530"/>
      <c r="W86" s="613">
        <f t="shared" ref="W86" si="54">SUM(C86:V86)</f>
        <v>2500</v>
      </c>
      <c r="X86" s="613">
        <f t="shared" ref="X86" si="55">SUM(C87:V87)</f>
        <v>5308</v>
      </c>
      <c r="Y86" s="625">
        <v>1</v>
      </c>
    </row>
    <row r="87" spans="1:25" x14ac:dyDescent="0.35">
      <c r="A87" s="629"/>
      <c r="B87" s="133" t="s">
        <v>201</v>
      </c>
      <c r="C87" s="277"/>
      <c r="D87" s="402"/>
      <c r="E87" s="411"/>
      <c r="F87" s="431"/>
      <c r="G87" s="432"/>
      <c r="H87" s="119"/>
      <c r="I87" s="394"/>
      <c r="K87" s="408"/>
      <c r="L87" s="411">
        <v>5308</v>
      </c>
      <c r="M87" s="394"/>
      <c r="O87" s="394"/>
      <c r="Q87" s="394"/>
      <c r="R87" s="394"/>
      <c r="S87" s="418"/>
      <c r="T87" s="431"/>
      <c r="U87" s="170"/>
      <c r="V87" s="531"/>
      <c r="W87" s="614"/>
      <c r="X87" s="614"/>
      <c r="Y87" s="626"/>
    </row>
    <row r="88" spans="1:25" ht="15" thickBot="1" x14ac:dyDescent="0.4">
      <c r="A88" s="630"/>
      <c r="B88" s="134" t="s">
        <v>196</v>
      </c>
      <c r="C88" s="136"/>
      <c r="D88" s="403"/>
      <c r="E88" s="412"/>
      <c r="F88" s="433"/>
      <c r="G88" s="434"/>
      <c r="H88" s="130"/>
      <c r="I88" s="395"/>
      <c r="J88" s="458"/>
      <c r="K88" s="409"/>
      <c r="L88" s="412" t="s">
        <v>197</v>
      </c>
      <c r="M88" s="395"/>
      <c r="N88" s="412"/>
      <c r="O88" s="395"/>
      <c r="P88" s="412"/>
      <c r="Q88" s="395"/>
      <c r="R88" s="395"/>
      <c r="S88" s="412"/>
      <c r="T88" s="433"/>
      <c r="U88" s="150"/>
      <c r="V88" s="532"/>
      <c r="W88" s="615"/>
      <c r="X88" s="615"/>
      <c r="Y88" s="627"/>
    </row>
    <row r="89" spans="1:25" x14ac:dyDescent="0.35">
      <c r="A89" s="622" t="s">
        <v>216</v>
      </c>
      <c r="B89" s="132" t="s">
        <v>79</v>
      </c>
      <c r="C89" s="204"/>
      <c r="D89" s="401"/>
      <c r="E89" s="410"/>
      <c r="F89" s="429"/>
      <c r="G89" s="430"/>
      <c r="H89" s="126"/>
      <c r="I89" s="393">
        <v>2500</v>
      </c>
      <c r="J89" s="457"/>
      <c r="K89" s="393">
        <v>2500</v>
      </c>
      <c r="L89" s="410">
        <v>2500</v>
      </c>
      <c r="M89" s="393"/>
      <c r="N89" s="410"/>
      <c r="O89" s="393">
        <v>500</v>
      </c>
      <c r="P89" s="410">
        <v>1560</v>
      </c>
      <c r="Q89" s="393">
        <v>1532</v>
      </c>
      <c r="R89" s="393">
        <v>2953</v>
      </c>
      <c r="S89" s="410"/>
      <c r="T89" s="429">
        <v>4000</v>
      </c>
      <c r="U89" s="147"/>
      <c r="V89" s="530"/>
      <c r="W89" s="613">
        <f t="shared" ref="W89" si="56">SUM(C89:V89)</f>
        <v>18045</v>
      </c>
      <c r="X89" s="613">
        <f t="shared" ref="X89" si="57">SUM(C90:V90)</f>
        <v>70925.759999999995</v>
      </c>
      <c r="Y89" s="625">
        <v>8</v>
      </c>
    </row>
    <row r="90" spans="1:25" x14ac:dyDescent="0.35">
      <c r="A90" s="623"/>
      <c r="B90" s="133" t="s">
        <v>201</v>
      </c>
      <c r="C90" s="205"/>
      <c r="D90" s="402"/>
      <c r="E90" s="411"/>
      <c r="F90" s="431"/>
      <c r="G90" s="432"/>
      <c r="H90" s="119"/>
      <c r="I90" s="394">
        <v>5000</v>
      </c>
      <c r="K90" s="394">
        <v>8884</v>
      </c>
      <c r="L90" s="411">
        <v>4480</v>
      </c>
      <c r="M90" s="394"/>
      <c r="O90" s="394">
        <v>17859.009999999998</v>
      </c>
      <c r="P90" s="411">
        <v>3430</v>
      </c>
      <c r="Q90" s="394">
        <v>3414</v>
      </c>
      <c r="R90" s="394">
        <v>5967.75</v>
      </c>
      <c r="S90" s="418"/>
      <c r="T90" s="431">
        <v>21891</v>
      </c>
      <c r="U90" s="170"/>
      <c r="V90" s="531"/>
      <c r="W90" s="614"/>
      <c r="X90" s="614"/>
      <c r="Y90" s="626"/>
    </row>
    <row r="91" spans="1:25" ht="15" thickBot="1" x14ac:dyDescent="0.4">
      <c r="A91" s="624"/>
      <c r="B91" s="134" t="s">
        <v>196</v>
      </c>
      <c r="C91" s="136"/>
      <c r="D91" s="403"/>
      <c r="E91" s="412"/>
      <c r="F91" s="433"/>
      <c r="G91" s="434"/>
      <c r="H91" s="130"/>
      <c r="I91" s="395" t="s">
        <v>197</v>
      </c>
      <c r="J91" s="458"/>
      <c r="K91" s="400" t="s">
        <v>197</v>
      </c>
      <c r="L91" s="412" t="s">
        <v>197</v>
      </c>
      <c r="M91" s="395"/>
      <c r="N91" s="412"/>
      <c r="O91" s="395" t="s">
        <v>197</v>
      </c>
      <c r="P91" s="412" t="s">
        <v>197</v>
      </c>
      <c r="Q91" s="395" t="s">
        <v>197</v>
      </c>
      <c r="R91" s="395" t="s">
        <v>197</v>
      </c>
      <c r="S91" s="412"/>
      <c r="T91" s="433" t="s">
        <v>197</v>
      </c>
      <c r="U91" s="150"/>
      <c r="V91" s="532"/>
      <c r="W91" s="615"/>
      <c r="X91" s="615"/>
      <c r="Y91" s="627"/>
    </row>
    <row r="92" spans="1:25" x14ac:dyDescent="0.35">
      <c r="A92" s="622" t="s">
        <v>184</v>
      </c>
      <c r="B92" s="132" t="s">
        <v>79</v>
      </c>
      <c r="C92" s="206"/>
      <c r="D92" s="393"/>
      <c r="E92" s="410">
        <v>300</v>
      </c>
      <c r="F92" s="429"/>
      <c r="G92" s="430"/>
      <c r="H92" s="126"/>
      <c r="I92" s="393"/>
      <c r="J92" s="410"/>
      <c r="K92" s="393"/>
      <c r="L92" s="410"/>
      <c r="M92" s="393"/>
      <c r="N92" s="410">
        <v>2500</v>
      </c>
      <c r="O92" s="393">
        <v>2000</v>
      </c>
      <c r="P92" s="410"/>
      <c r="Q92" s="393"/>
      <c r="R92" s="393"/>
      <c r="S92" s="410"/>
      <c r="T92" s="429"/>
      <c r="U92" s="147">
        <v>1250</v>
      </c>
      <c r="V92" s="530"/>
      <c r="W92" s="613">
        <f t="shared" ref="W92" si="58">SUM(C92:V92)</f>
        <v>6050</v>
      </c>
      <c r="X92" s="613">
        <f t="shared" ref="X92" si="59">SUM(C93:V93)</f>
        <v>40697.26</v>
      </c>
      <c r="Y92" s="625">
        <v>4</v>
      </c>
    </row>
    <row r="93" spans="1:25" x14ac:dyDescent="0.35">
      <c r="A93" s="623"/>
      <c r="B93" s="133" t="s">
        <v>201</v>
      </c>
      <c r="C93" s="277"/>
      <c r="D93" s="394"/>
      <c r="E93" s="411">
        <v>600</v>
      </c>
      <c r="F93" s="431"/>
      <c r="G93" s="432"/>
      <c r="H93" s="119"/>
      <c r="I93" s="394"/>
      <c r="J93" s="411"/>
      <c r="K93" s="394"/>
      <c r="M93" s="394"/>
      <c r="N93" s="411">
        <v>30591</v>
      </c>
      <c r="O93" s="394">
        <v>6979.26</v>
      </c>
      <c r="Q93" s="394"/>
      <c r="R93" s="394"/>
      <c r="S93" s="418"/>
      <c r="T93" s="431"/>
      <c r="U93" s="170">
        <v>2527</v>
      </c>
      <c r="V93" s="531"/>
      <c r="W93" s="614"/>
      <c r="X93" s="614"/>
      <c r="Y93" s="626"/>
    </row>
    <row r="94" spans="1:25" ht="15" thickBot="1" x14ac:dyDescent="0.4">
      <c r="A94" s="624"/>
      <c r="B94" s="134" t="s">
        <v>196</v>
      </c>
      <c r="C94" s="136"/>
      <c r="D94" s="395"/>
      <c r="E94" s="412" t="s">
        <v>197</v>
      </c>
      <c r="F94" s="433"/>
      <c r="G94" s="434"/>
      <c r="H94" s="130"/>
      <c r="I94" s="395"/>
      <c r="J94" s="412"/>
      <c r="K94" s="395"/>
      <c r="L94" s="412"/>
      <c r="M94" s="395"/>
      <c r="N94" s="412" t="s">
        <v>197</v>
      </c>
      <c r="O94" s="400" t="s">
        <v>197</v>
      </c>
      <c r="P94" s="412"/>
      <c r="Q94" s="395"/>
      <c r="R94" s="395"/>
      <c r="S94" s="412"/>
      <c r="T94" s="433"/>
      <c r="U94" s="150" t="s">
        <v>455</v>
      </c>
      <c r="V94" s="532"/>
      <c r="W94" s="615"/>
      <c r="X94" s="615"/>
      <c r="Y94" s="627"/>
    </row>
    <row r="95" spans="1:25" x14ac:dyDescent="0.35">
      <c r="A95" s="634" t="s">
        <v>6</v>
      </c>
      <c r="B95" s="132" t="s">
        <v>79</v>
      </c>
      <c r="C95" s="446">
        <v>1927.5</v>
      </c>
      <c r="D95" s="393"/>
      <c r="E95" s="410">
        <v>2000</v>
      </c>
      <c r="F95" s="429"/>
      <c r="G95" s="430"/>
      <c r="H95" s="126">
        <v>2168</v>
      </c>
      <c r="I95" s="393"/>
      <c r="J95" s="410"/>
      <c r="K95" s="393"/>
      <c r="L95" s="410">
        <v>2500</v>
      </c>
      <c r="M95" s="393"/>
      <c r="N95" s="410">
        <v>2500</v>
      </c>
      <c r="O95" s="393"/>
      <c r="P95" s="410"/>
      <c r="Q95" s="393">
        <v>1620</v>
      </c>
      <c r="R95" s="393"/>
      <c r="S95" s="410"/>
      <c r="T95" s="429"/>
      <c r="U95" s="147">
        <v>2210</v>
      </c>
      <c r="V95" s="530"/>
      <c r="W95" s="613">
        <f t="shared" ref="W95" si="60">SUM(C95:V95)</f>
        <v>14925.5</v>
      </c>
      <c r="X95" s="613">
        <f t="shared" ref="X95" si="61">SUM(C96:V96)</f>
        <v>249725.57</v>
      </c>
      <c r="Y95" s="625">
        <v>7</v>
      </c>
    </row>
    <row r="96" spans="1:25" x14ac:dyDescent="0.35">
      <c r="A96" s="635"/>
      <c r="B96" s="133" t="s">
        <v>201</v>
      </c>
      <c r="C96" s="277">
        <v>5576</v>
      </c>
      <c r="D96" s="394"/>
      <c r="E96" s="411">
        <v>210637</v>
      </c>
      <c r="F96" s="431"/>
      <c r="G96" s="432"/>
      <c r="H96" s="119">
        <v>4336</v>
      </c>
      <c r="I96" s="394"/>
      <c r="J96" s="411"/>
      <c r="K96" s="394"/>
      <c r="L96" s="411">
        <v>13787.57</v>
      </c>
      <c r="M96" s="394"/>
      <c r="N96" s="411">
        <v>6579</v>
      </c>
      <c r="O96" s="394"/>
      <c r="Q96" s="394">
        <v>3355</v>
      </c>
      <c r="R96" s="394"/>
      <c r="S96" s="418"/>
      <c r="T96" s="431"/>
      <c r="U96" s="170">
        <v>5455</v>
      </c>
      <c r="V96" s="531"/>
      <c r="W96" s="614"/>
      <c r="X96" s="614"/>
      <c r="Y96" s="626"/>
    </row>
    <row r="97" spans="1:25" ht="15" thickBot="1" x14ac:dyDescent="0.4">
      <c r="A97" s="636"/>
      <c r="B97" s="134" t="s">
        <v>196</v>
      </c>
      <c r="C97" s="136" t="s">
        <v>197</v>
      </c>
      <c r="D97" s="395"/>
      <c r="E97" s="412" t="s">
        <v>197</v>
      </c>
      <c r="F97" s="433"/>
      <c r="G97" s="434"/>
      <c r="H97" s="130" t="s">
        <v>197</v>
      </c>
      <c r="I97" s="395"/>
      <c r="J97" s="412"/>
      <c r="K97" s="395"/>
      <c r="L97" s="412" t="s">
        <v>197</v>
      </c>
      <c r="M97" s="395"/>
      <c r="N97" s="412" t="s">
        <v>197</v>
      </c>
      <c r="O97" s="395"/>
      <c r="P97" s="412"/>
      <c r="Q97" s="395" t="s">
        <v>197</v>
      </c>
      <c r="R97" s="395"/>
      <c r="S97" s="412"/>
      <c r="T97" s="433"/>
      <c r="U97" s="412" t="s">
        <v>197</v>
      </c>
      <c r="V97" s="536"/>
      <c r="W97" s="615"/>
      <c r="X97" s="615"/>
      <c r="Y97" s="627"/>
    </row>
    <row r="98" spans="1:25" x14ac:dyDescent="0.35">
      <c r="A98" s="658" t="s">
        <v>45</v>
      </c>
      <c r="B98" s="132" t="s">
        <v>79</v>
      </c>
      <c r="C98" s="205"/>
      <c r="D98" s="394"/>
      <c r="E98" s="411"/>
      <c r="F98" s="431"/>
      <c r="G98" s="432"/>
      <c r="H98" s="119"/>
      <c r="I98" s="394"/>
      <c r="J98" s="411"/>
      <c r="K98" s="394"/>
      <c r="M98" s="394"/>
      <c r="N98" s="411">
        <v>2500</v>
      </c>
      <c r="O98" s="394"/>
      <c r="P98" s="411">
        <v>1800</v>
      </c>
      <c r="Q98" s="394"/>
      <c r="R98" s="394">
        <v>2700</v>
      </c>
      <c r="S98" s="418"/>
      <c r="T98" s="431"/>
      <c r="U98" s="170"/>
      <c r="V98" s="531">
        <v>2500</v>
      </c>
      <c r="W98" s="613">
        <f t="shared" ref="W98" si="62">SUM(C98:V98)</f>
        <v>9500</v>
      </c>
      <c r="X98" s="613">
        <f t="shared" ref="X98" si="63">SUM(C99:V99)</f>
        <v>25939.75</v>
      </c>
      <c r="Y98" s="625">
        <v>4</v>
      </c>
    </row>
    <row r="99" spans="1:25" x14ac:dyDescent="0.35">
      <c r="A99" s="659"/>
      <c r="B99" s="133" t="s">
        <v>201</v>
      </c>
      <c r="C99" s="205"/>
      <c r="D99" s="394"/>
      <c r="E99" s="411"/>
      <c r="F99" s="431"/>
      <c r="G99" s="432"/>
      <c r="H99" s="119"/>
      <c r="I99" s="394"/>
      <c r="J99" s="411"/>
      <c r="K99" s="394"/>
      <c r="M99" s="394"/>
      <c r="N99" s="411">
        <v>9200</v>
      </c>
      <c r="O99" s="394"/>
      <c r="P99" s="411">
        <v>4892.75</v>
      </c>
      <c r="Q99" s="394"/>
      <c r="R99" s="394">
        <v>5800</v>
      </c>
      <c r="S99" s="418"/>
      <c r="T99" s="431"/>
      <c r="U99" s="170"/>
      <c r="V99" s="531">
        <v>6047</v>
      </c>
      <c r="W99" s="614"/>
      <c r="X99" s="614"/>
      <c r="Y99" s="626"/>
    </row>
    <row r="100" spans="1:25" ht="15" thickBot="1" x14ac:dyDescent="0.4">
      <c r="A100" s="660"/>
      <c r="B100" s="134" t="s">
        <v>196</v>
      </c>
      <c r="C100" s="205"/>
      <c r="D100" s="394"/>
      <c r="E100" s="411"/>
      <c r="F100" s="431"/>
      <c r="G100" s="432"/>
      <c r="H100" s="119"/>
      <c r="I100" s="394"/>
      <c r="J100" s="411"/>
      <c r="K100" s="394"/>
      <c r="M100" s="394"/>
      <c r="N100" s="411" t="s">
        <v>197</v>
      </c>
      <c r="O100" s="394"/>
      <c r="P100" s="411" t="s">
        <v>197</v>
      </c>
      <c r="Q100" s="394"/>
      <c r="R100" s="394" t="s">
        <v>197</v>
      </c>
      <c r="S100" s="418"/>
      <c r="T100" s="431"/>
      <c r="U100" s="170"/>
      <c r="V100" s="394" t="s">
        <v>197</v>
      </c>
      <c r="W100" s="615"/>
      <c r="X100" s="615"/>
      <c r="Y100" s="627"/>
    </row>
    <row r="101" spans="1:25" x14ac:dyDescent="0.35">
      <c r="A101" s="622" t="s">
        <v>41</v>
      </c>
      <c r="B101" s="185" t="s">
        <v>79</v>
      </c>
      <c r="C101" s="204"/>
      <c r="D101" s="393"/>
      <c r="E101" s="410"/>
      <c r="F101" s="429">
        <v>2500</v>
      </c>
      <c r="G101" s="430"/>
      <c r="H101" s="126"/>
      <c r="I101" s="393"/>
      <c r="J101" s="410"/>
      <c r="K101" s="393"/>
      <c r="L101" s="410"/>
      <c r="M101" s="393"/>
      <c r="N101" s="410"/>
      <c r="O101" s="393"/>
      <c r="P101" s="410"/>
      <c r="Q101" s="393"/>
      <c r="R101" s="393"/>
      <c r="S101" s="410"/>
      <c r="T101" s="429"/>
      <c r="U101" s="147"/>
      <c r="V101" s="530"/>
      <c r="W101" s="613">
        <f t="shared" ref="W101" si="64">SUM(C101:V101)</f>
        <v>2500</v>
      </c>
      <c r="X101" s="613">
        <f t="shared" ref="X101" si="65">SUM(C102:V102)</f>
        <v>5000</v>
      </c>
      <c r="Y101" s="625">
        <v>1</v>
      </c>
    </row>
    <row r="102" spans="1:25" x14ac:dyDescent="0.35">
      <c r="A102" s="623"/>
      <c r="B102" s="133" t="s">
        <v>201</v>
      </c>
      <c r="C102" s="205"/>
      <c r="D102" s="394"/>
      <c r="E102" s="411"/>
      <c r="F102" s="431">
        <v>5000</v>
      </c>
      <c r="G102" s="432"/>
      <c r="H102" s="119"/>
      <c r="I102" s="394"/>
      <c r="J102" s="411"/>
      <c r="K102" s="394"/>
      <c r="M102" s="394"/>
      <c r="O102" s="394"/>
      <c r="Q102" s="394"/>
      <c r="R102" s="394"/>
      <c r="S102" s="418"/>
      <c r="T102" s="431"/>
      <c r="U102" s="170"/>
      <c r="V102" s="531"/>
      <c r="W102" s="614"/>
      <c r="X102" s="614"/>
      <c r="Y102" s="626"/>
    </row>
    <row r="103" spans="1:25" ht="15" thickBot="1" x14ac:dyDescent="0.4">
      <c r="A103" s="624"/>
      <c r="B103" s="178" t="s">
        <v>196</v>
      </c>
      <c r="C103" s="136"/>
      <c r="D103" s="395"/>
      <c r="E103" s="412"/>
      <c r="F103" s="433" t="s">
        <v>197</v>
      </c>
      <c r="G103" s="434"/>
      <c r="H103" s="130"/>
      <c r="I103" s="395"/>
      <c r="J103" s="412"/>
      <c r="K103" s="395"/>
      <c r="L103" s="412"/>
      <c r="M103" s="395"/>
      <c r="N103" s="412"/>
      <c r="O103" s="395"/>
      <c r="P103" s="412"/>
      <c r="Q103" s="395"/>
      <c r="R103" s="395"/>
      <c r="S103" s="412"/>
      <c r="T103" s="433"/>
      <c r="U103" s="150"/>
      <c r="V103" s="532"/>
      <c r="W103" s="615"/>
      <c r="X103" s="615"/>
      <c r="Y103" s="627"/>
    </row>
    <row r="104" spans="1:25" x14ac:dyDescent="0.35">
      <c r="A104" s="634" t="s">
        <v>316</v>
      </c>
      <c r="B104" s="132" t="s">
        <v>79</v>
      </c>
      <c r="C104" s="206"/>
      <c r="D104" s="407">
        <v>2496</v>
      </c>
      <c r="E104" s="410"/>
      <c r="F104" s="429"/>
      <c r="G104" s="430"/>
      <c r="H104" s="126">
        <v>2500</v>
      </c>
      <c r="I104" s="393"/>
      <c r="J104" s="410">
        <v>2500</v>
      </c>
      <c r="K104" s="393">
        <v>2500</v>
      </c>
      <c r="L104" s="410">
        <v>2500</v>
      </c>
      <c r="M104" s="393">
        <v>2500</v>
      </c>
      <c r="N104" s="410">
        <v>2500</v>
      </c>
      <c r="O104" s="393">
        <v>2500</v>
      </c>
      <c r="P104" s="410">
        <v>2500</v>
      </c>
      <c r="Q104" s="393">
        <v>2500</v>
      </c>
      <c r="R104" s="393"/>
      <c r="S104" s="410">
        <v>3000</v>
      </c>
      <c r="T104" s="429">
        <v>3000</v>
      </c>
      <c r="U104" s="147">
        <v>2710</v>
      </c>
      <c r="V104" s="530">
        <v>2500</v>
      </c>
      <c r="W104" s="613">
        <f t="shared" ref="W104" si="66">SUM(C104:V104)</f>
        <v>36206</v>
      </c>
      <c r="X104" s="613">
        <f t="shared" ref="X104" si="67">SUM(C105:V105)</f>
        <v>219764.84000000003</v>
      </c>
      <c r="Y104" s="625">
        <v>14</v>
      </c>
    </row>
    <row r="105" spans="1:25" x14ac:dyDescent="0.35">
      <c r="A105" s="635"/>
      <c r="B105" s="133" t="s">
        <v>201</v>
      </c>
      <c r="C105" s="277"/>
      <c r="D105" s="408">
        <v>6097</v>
      </c>
      <c r="E105" s="411"/>
      <c r="F105" s="431"/>
      <c r="G105" s="432"/>
      <c r="H105" s="119">
        <v>5000</v>
      </c>
      <c r="I105" s="394"/>
      <c r="J105" s="411">
        <v>28260</v>
      </c>
      <c r="K105" s="394">
        <v>22200</v>
      </c>
      <c r="L105" s="411">
        <v>22258</v>
      </c>
      <c r="M105" s="394">
        <v>9355</v>
      </c>
      <c r="N105" s="411">
        <v>18715.38</v>
      </c>
      <c r="O105" s="394">
        <v>5654</v>
      </c>
      <c r="P105" s="411">
        <v>5240.46</v>
      </c>
      <c r="Q105" s="394">
        <v>14550</v>
      </c>
      <c r="R105" s="394"/>
      <c r="S105" s="418">
        <v>7950</v>
      </c>
      <c r="T105" s="431">
        <v>8050</v>
      </c>
      <c r="U105" s="170">
        <v>5435</v>
      </c>
      <c r="V105" s="531">
        <v>61000</v>
      </c>
      <c r="W105" s="614"/>
      <c r="X105" s="614"/>
      <c r="Y105" s="626"/>
    </row>
    <row r="106" spans="1:25" ht="15" thickBot="1" x14ac:dyDescent="0.4">
      <c r="A106" s="636"/>
      <c r="B106" s="134" t="s">
        <v>196</v>
      </c>
      <c r="C106" s="136"/>
      <c r="D106" s="395" t="s">
        <v>197</v>
      </c>
      <c r="E106" s="412"/>
      <c r="F106" s="433"/>
      <c r="G106" s="434"/>
      <c r="H106" s="130" t="s">
        <v>197</v>
      </c>
      <c r="I106" s="395"/>
      <c r="J106" s="412" t="s">
        <v>197</v>
      </c>
      <c r="K106" s="395" t="s">
        <v>197</v>
      </c>
      <c r="L106" s="412" t="s">
        <v>197</v>
      </c>
      <c r="M106" s="395" t="s">
        <v>197</v>
      </c>
      <c r="N106" s="412" t="s">
        <v>197</v>
      </c>
      <c r="O106" s="395" t="s">
        <v>197</v>
      </c>
      <c r="P106" s="412" t="s">
        <v>197</v>
      </c>
      <c r="Q106" s="395" t="s">
        <v>197</v>
      </c>
      <c r="R106" s="395"/>
      <c r="S106" s="412" t="s">
        <v>197</v>
      </c>
      <c r="T106" s="433" t="s">
        <v>197</v>
      </c>
      <c r="U106" s="395" t="s">
        <v>197</v>
      </c>
      <c r="V106" s="395" t="s">
        <v>197</v>
      </c>
      <c r="W106" s="615"/>
      <c r="X106" s="615"/>
      <c r="Y106" s="627"/>
    </row>
    <row r="107" spans="1:25" x14ac:dyDescent="0.35">
      <c r="A107" s="628" t="s">
        <v>501</v>
      </c>
      <c r="B107" s="128" t="s">
        <v>79</v>
      </c>
      <c r="C107" s="204"/>
      <c r="D107" s="407"/>
      <c r="E107" s="410"/>
      <c r="F107" s="429"/>
      <c r="G107" s="430"/>
      <c r="H107" s="126"/>
      <c r="I107" s="393">
        <v>2375</v>
      </c>
      <c r="J107" s="410"/>
      <c r="K107" s="393"/>
      <c r="L107" s="410"/>
      <c r="M107" s="393"/>
      <c r="N107" s="410"/>
      <c r="O107" s="393"/>
      <c r="P107" s="410"/>
      <c r="Q107" s="393"/>
      <c r="R107" s="393"/>
      <c r="S107" s="410"/>
      <c r="T107" s="429"/>
      <c r="U107" s="147"/>
      <c r="V107" s="530"/>
      <c r="W107" s="613">
        <f t="shared" ref="W107" si="68">SUM(C107:V107)</f>
        <v>2375</v>
      </c>
      <c r="X107" s="613">
        <f t="shared" ref="X107" si="69">SUM(C108:V108)</f>
        <v>4750</v>
      </c>
      <c r="Y107" s="625">
        <v>1</v>
      </c>
    </row>
    <row r="108" spans="1:25" x14ac:dyDescent="0.35">
      <c r="A108" s="629"/>
      <c r="B108" s="129" t="s">
        <v>201</v>
      </c>
      <c r="C108" s="205"/>
      <c r="D108" s="408"/>
      <c r="E108" s="411"/>
      <c r="F108" s="431"/>
      <c r="G108" s="432"/>
      <c r="H108" s="119"/>
      <c r="I108" s="394">
        <v>4750</v>
      </c>
      <c r="J108" s="411"/>
      <c r="K108" s="394"/>
      <c r="M108" s="394"/>
      <c r="O108" s="394"/>
      <c r="Q108" s="394"/>
      <c r="R108" s="394"/>
      <c r="S108" s="418"/>
      <c r="T108" s="431"/>
      <c r="U108" s="170"/>
      <c r="V108" s="531"/>
      <c r="W108" s="614"/>
      <c r="X108" s="614"/>
      <c r="Y108" s="626"/>
    </row>
    <row r="109" spans="1:25" ht="15" thickBot="1" x14ac:dyDescent="0.4">
      <c r="A109" s="630"/>
      <c r="B109" s="131" t="s">
        <v>196</v>
      </c>
      <c r="C109" s="136"/>
      <c r="D109" s="409"/>
      <c r="E109" s="412"/>
      <c r="F109" s="433"/>
      <c r="G109" s="434"/>
      <c r="H109" s="130"/>
      <c r="I109" s="395" t="s">
        <v>197</v>
      </c>
      <c r="J109" s="412"/>
      <c r="K109" s="395"/>
      <c r="L109" s="412"/>
      <c r="M109" s="395"/>
      <c r="N109" s="412"/>
      <c r="O109" s="395"/>
      <c r="P109" s="412"/>
      <c r="Q109" s="395"/>
      <c r="R109" s="395"/>
      <c r="S109" s="412"/>
      <c r="T109" s="433"/>
      <c r="U109" s="150"/>
      <c r="V109" s="532"/>
      <c r="W109" s="615"/>
      <c r="X109" s="615"/>
      <c r="Y109" s="627"/>
    </row>
    <row r="110" spans="1:25" x14ac:dyDescent="0.35">
      <c r="A110" s="622" t="s">
        <v>12</v>
      </c>
      <c r="B110" s="128" t="s">
        <v>79</v>
      </c>
      <c r="C110" s="206">
        <v>2000</v>
      </c>
      <c r="D110" s="393">
        <v>2500</v>
      </c>
      <c r="E110" s="410"/>
      <c r="F110" s="429"/>
      <c r="G110" s="430"/>
      <c r="H110" s="126">
        <v>2500</v>
      </c>
      <c r="I110" s="393"/>
      <c r="J110" s="410">
        <v>2500</v>
      </c>
      <c r="K110" s="393">
        <v>2500</v>
      </c>
      <c r="L110" s="410">
        <v>2500</v>
      </c>
      <c r="M110" s="393">
        <v>1445</v>
      </c>
      <c r="N110" s="410">
        <v>2500</v>
      </c>
      <c r="O110" s="393"/>
      <c r="P110" s="410">
        <v>2500</v>
      </c>
      <c r="Q110" s="393">
        <v>2500</v>
      </c>
      <c r="R110" s="393"/>
      <c r="S110" s="410">
        <v>3000</v>
      </c>
      <c r="T110" s="429">
        <v>1200</v>
      </c>
      <c r="U110" s="147">
        <v>4000</v>
      </c>
      <c r="V110" s="530">
        <v>3500</v>
      </c>
      <c r="W110" s="613">
        <f t="shared" ref="W110" si="70">SUM(C110:V110)</f>
        <v>35145</v>
      </c>
      <c r="X110" s="613">
        <f t="shared" ref="X110" si="71">SUM(C111:V111)</f>
        <v>273580.90000000002</v>
      </c>
      <c r="Y110" s="616">
        <v>14</v>
      </c>
    </row>
    <row r="111" spans="1:25" x14ac:dyDescent="0.35">
      <c r="A111" s="623"/>
      <c r="B111" s="129" t="s">
        <v>201</v>
      </c>
      <c r="C111" s="277">
        <v>4005</v>
      </c>
      <c r="D111" s="394">
        <v>5500</v>
      </c>
      <c r="E111" s="411"/>
      <c r="F111" s="431"/>
      <c r="G111" s="432"/>
      <c r="H111" s="119">
        <v>5000</v>
      </c>
      <c r="I111" s="394"/>
      <c r="J111" s="411">
        <v>5500</v>
      </c>
      <c r="K111" s="394">
        <v>11000</v>
      </c>
      <c r="L111" s="411">
        <v>13005.58</v>
      </c>
      <c r="M111" s="394">
        <v>10134.5</v>
      </c>
      <c r="N111" s="411">
        <v>7308.19</v>
      </c>
      <c r="O111" s="394"/>
      <c r="P111" s="411">
        <v>15515.63</v>
      </c>
      <c r="Q111" s="394">
        <v>94100</v>
      </c>
      <c r="R111" s="394"/>
      <c r="S111" s="418">
        <v>10742</v>
      </c>
      <c r="T111" s="431">
        <v>8034</v>
      </c>
      <c r="U111" s="170">
        <v>17436</v>
      </c>
      <c r="V111" s="531">
        <v>66300</v>
      </c>
      <c r="W111" s="614"/>
      <c r="X111" s="614"/>
      <c r="Y111" s="617"/>
    </row>
    <row r="112" spans="1:25" ht="15" thickBot="1" x14ac:dyDescent="0.4">
      <c r="A112" s="624"/>
      <c r="B112" s="131" t="s">
        <v>196</v>
      </c>
      <c r="C112" s="136" t="s">
        <v>197</v>
      </c>
      <c r="D112" s="395" t="s">
        <v>197</v>
      </c>
      <c r="E112" s="412"/>
      <c r="F112" s="433"/>
      <c r="G112" s="434"/>
      <c r="H112" s="130" t="s">
        <v>197</v>
      </c>
      <c r="I112" s="395"/>
      <c r="J112" s="412" t="s">
        <v>197</v>
      </c>
      <c r="K112" s="395" t="s">
        <v>197</v>
      </c>
      <c r="L112" s="412" t="s">
        <v>197</v>
      </c>
      <c r="M112" s="395" t="s">
        <v>197</v>
      </c>
      <c r="N112" s="412" t="s">
        <v>197</v>
      </c>
      <c r="O112" s="395"/>
      <c r="P112" s="421" t="s">
        <v>197</v>
      </c>
      <c r="Q112" s="395" t="s">
        <v>197</v>
      </c>
      <c r="R112" s="395"/>
      <c r="S112" s="412" t="s">
        <v>197</v>
      </c>
      <c r="T112" s="433" t="s">
        <v>197</v>
      </c>
      <c r="U112" s="412" t="s">
        <v>197</v>
      </c>
      <c r="V112" s="412" t="s">
        <v>197</v>
      </c>
      <c r="W112" s="615"/>
      <c r="X112" s="615"/>
      <c r="Y112" s="618"/>
    </row>
    <row r="113" spans="1:25" x14ac:dyDescent="0.35">
      <c r="A113" s="628" t="s">
        <v>366</v>
      </c>
      <c r="B113" s="128" t="s">
        <v>79</v>
      </c>
      <c r="C113" s="204"/>
      <c r="D113" s="393"/>
      <c r="E113" s="410"/>
      <c r="F113" s="429"/>
      <c r="G113" s="430"/>
      <c r="H113" s="126"/>
      <c r="I113" s="393"/>
      <c r="J113" s="410"/>
      <c r="K113" s="393"/>
      <c r="L113" s="410"/>
      <c r="M113" s="393"/>
      <c r="N113" s="410"/>
      <c r="O113" s="393"/>
      <c r="P113" s="419"/>
      <c r="Q113" s="393">
        <v>2367</v>
      </c>
      <c r="R113" s="393"/>
      <c r="S113" s="410"/>
      <c r="T113" s="429"/>
      <c r="U113" s="147"/>
      <c r="V113" s="530"/>
      <c r="W113" s="613">
        <f t="shared" ref="W113" si="72">SUM(C113:V113)</f>
        <v>2367</v>
      </c>
      <c r="X113" s="613">
        <f t="shared" ref="X113" si="73">SUM(C114:V114)</f>
        <v>10507.25</v>
      </c>
      <c r="Y113" s="616">
        <v>1</v>
      </c>
    </row>
    <row r="114" spans="1:25" x14ac:dyDescent="0.35">
      <c r="A114" s="629"/>
      <c r="B114" s="129" t="s">
        <v>201</v>
      </c>
      <c r="C114" s="205"/>
      <c r="D114" s="394"/>
      <c r="E114" s="411"/>
      <c r="F114" s="431"/>
      <c r="G114" s="432"/>
      <c r="H114" s="119"/>
      <c r="I114" s="394"/>
      <c r="J114" s="411"/>
      <c r="K114" s="394"/>
      <c r="M114" s="394"/>
      <c r="O114" s="394"/>
      <c r="P114" s="420"/>
      <c r="Q114" s="394">
        <v>10507.25</v>
      </c>
      <c r="R114" s="394"/>
      <c r="S114" s="418"/>
      <c r="T114" s="431"/>
      <c r="U114" s="170"/>
      <c r="V114" s="531"/>
      <c r="W114" s="614"/>
      <c r="X114" s="614"/>
      <c r="Y114" s="617"/>
    </row>
    <row r="115" spans="1:25" ht="15" thickBot="1" x14ac:dyDescent="0.4">
      <c r="A115" s="630"/>
      <c r="B115" s="131" t="s">
        <v>196</v>
      </c>
      <c r="C115" s="136"/>
      <c r="D115" s="395"/>
      <c r="E115" s="412"/>
      <c r="F115" s="433"/>
      <c r="G115" s="434"/>
      <c r="H115" s="130"/>
      <c r="I115" s="395"/>
      <c r="J115" s="412"/>
      <c r="K115" s="395"/>
      <c r="L115" s="412"/>
      <c r="M115" s="395"/>
      <c r="N115" s="412"/>
      <c r="O115" s="395"/>
      <c r="P115" s="421"/>
      <c r="Q115" s="395" t="s">
        <v>197</v>
      </c>
      <c r="R115" s="395"/>
      <c r="S115" s="412"/>
      <c r="T115" s="433"/>
      <c r="U115" s="150"/>
      <c r="V115" s="532"/>
      <c r="W115" s="615"/>
      <c r="X115" s="615"/>
      <c r="Y115" s="618"/>
    </row>
    <row r="116" spans="1:25" x14ac:dyDescent="0.35">
      <c r="A116" s="629" t="s">
        <v>49</v>
      </c>
      <c r="B116" s="276" t="s">
        <v>79</v>
      </c>
      <c r="C116" s="204"/>
      <c r="D116" s="393"/>
      <c r="E116" s="410">
        <v>2500</v>
      </c>
      <c r="F116" s="429"/>
      <c r="G116" s="430"/>
      <c r="H116" s="126"/>
      <c r="I116" s="393"/>
      <c r="J116" s="410"/>
      <c r="K116" s="393"/>
      <c r="L116" s="410"/>
      <c r="M116" s="393"/>
      <c r="N116" s="410"/>
      <c r="O116" s="393"/>
      <c r="P116" s="419"/>
      <c r="Q116" s="393"/>
      <c r="R116" s="393"/>
      <c r="S116" s="410"/>
      <c r="T116" s="429"/>
      <c r="U116" s="147"/>
      <c r="V116" s="530"/>
      <c r="W116" s="613">
        <f t="shared" ref="W116" si="74">SUM(C116:V116)</f>
        <v>2500</v>
      </c>
      <c r="X116" s="613">
        <f t="shared" ref="X116" si="75">SUM(C117:V117)</f>
        <v>7470</v>
      </c>
      <c r="Y116" s="617">
        <v>1</v>
      </c>
    </row>
    <row r="117" spans="1:25" x14ac:dyDescent="0.35">
      <c r="A117" s="629"/>
      <c r="B117" s="129" t="s">
        <v>201</v>
      </c>
      <c r="C117" s="205"/>
      <c r="D117" s="394"/>
      <c r="E117" s="411">
        <v>7470</v>
      </c>
      <c r="F117" s="431"/>
      <c r="G117" s="432"/>
      <c r="H117" s="119"/>
      <c r="I117" s="394"/>
      <c r="J117" s="411"/>
      <c r="K117" s="394"/>
      <c r="M117" s="394"/>
      <c r="O117" s="394"/>
      <c r="P117" s="420"/>
      <c r="Q117" s="394"/>
      <c r="R117" s="394"/>
      <c r="S117" s="418"/>
      <c r="T117" s="431"/>
      <c r="U117" s="170"/>
      <c r="V117" s="531"/>
      <c r="W117" s="614"/>
      <c r="X117" s="614"/>
      <c r="Y117" s="617"/>
    </row>
    <row r="118" spans="1:25" ht="15" thickBot="1" x14ac:dyDescent="0.4">
      <c r="A118" s="630"/>
      <c r="B118" s="131" t="s">
        <v>196</v>
      </c>
      <c r="C118" s="136"/>
      <c r="D118" s="395"/>
      <c r="E118" s="412" t="s">
        <v>197</v>
      </c>
      <c r="F118" s="433"/>
      <c r="G118" s="434"/>
      <c r="H118" s="130"/>
      <c r="I118" s="395"/>
      <c r="J118" s="412"/>
      <c r="K118" s="395"/>
      <c r="L118" s="412"/>
      <c r="M118" s="395"/>
      <c r="N118" s="412"/>
      <c r="O118" s="395"/>
      <c r="P118" s="421"/>
      <c r="Q118" s="395"/>
      <c r="R118" s="395"/>
      <c r="S118" s="412"/>
      <c r="T118" s="433"/>
      <c r="U118" s="150"/>
      <c r="V118" s="532"/>
      <c r="W118" s="615"/>
      <c r="X118" s="615"/>
      <c r="Y118" s="618"/>
    </row>
    <row r="119" spans="1:25" x14ac:dyDescent="0.35">
      <c r="A119" s="628" t="s">
        <v>50</v>
      </c>
      <c r="B119" s="128" t="s">
        <v>79</v>
      </c>
      <c r="C119" s="206"/>
      <c r="D119" s="393">
        <v>2500</v>
      </c>
      <c r="E119" s="410">
        <v>2500</v>
      </c>
      <c r="F119" s="429"/>
      <c r="G119" s="430"/>
      <c r="H119" s="126"/>
      <c r="I119" s="393">
        <v>2500</v>
      </c>
      <c r="J119" s="459"/>
      <c r="K119" s="393"/>
      <c r="L119" s="410"/>
      <c r="M119" s="393"/>
      <c r="N119" s="410"/>
      <c r="O119" s="393"/>
      <c r="P119" s="410">
        <v>2100</v>
      </c>
      <c r="Q119" s="393"/>
      <c r="R119" s="393">
        <v>2500</v>
      </c>
      <c r="S119" s="410"/>
      <c r="T119" s="429"/>
      <c r="U119" s="147"/>
      <c r="V119" s="530"/>
      <c r="W119" s="613">
        <f t="shared" ref="W119" si="76">SUM(C119:V119)</f>
        <v>12100</v>
      </c>
      <c r="X119" s="613">
        <f t="shared" ref="X119" si="77">SUM(C120:V120)</f>
        <v>27816</v>
      </c>
      <c r="Y119" s="625">
        <v>5</v>
      </c>
    </row>
    <row r="120" spans="1:25" x14ac:dyDescent="0.35">
      <c r="A120" s="629"/>
      <c r="B120" s="129" t="s">
        <v>201</v>
      </c>
      <c r="C120" s="277"/>
      <c r="D120" s="394">
        <v>6750</v>
      </c>
      <c r="E120" s="411">
        <v>5741</v>
      </c>
      <c r="F120" s="431"/>
      <c r="G120" s="432"/>
      <c r="H120" s="119"/>
      <c r="I120" s="394">
        <v>5000</v>
      </c>
      <c r="J120" s="460"/>
      <c r="K120" s="408"/>
      <c r="M120" s="394"/>
      <c r="O120" s="394"/>
      <c r="P120" s="411">
        <v>4325</v>
      </c>
      <c r="Q120" s="394"/>
      <c r="R120" s="394">
        <v>6000</v>
      </c>
      <c r="S120" s="418"/>
      <c r="T120" s="431"/>
      <c r="U120" s="170"/>
      <c r="V120" s="531"/>
      <c r="W120" s="614"/>
      <c r="X120" s="614"/>
      <c r="Y120" s="626"/>
    </row>
    <row r="121" spans="1:25" ht="15" thickBot="1" x14ac:dyDescent="0.4">
      <c r="A121" s="630"/>
      <c r="B121" s="131" t="s">
        <v>196</v>
      </c>
      <c r="C121" s="136"/>
      <c r="D121" s="395" t="s">
        <v>197</v>
      </c>
      <c r="E121" s="412" t="s">
        <v>197</v>
      </c>
      <c r="F121" s="433"/>
      <c r="G121" s="434"/>
      <c r="H121" s="130"/>
      <c r="I121" s="395" t="s">
        <v>197</v>
      </c>
      <c r="J121" s="412"/>
      <c r="K121" s="409"/>
      <c r="L121" s="412"/>
      <c r="M121" s="395"/>
      <c r="N121" s="412"/>
      <c r="O121" s="395"/>
      <c r="P121" s="412" t="s">
        <v>197</v>
      </c>
      <c r="Q121" s="395"/>
      <c r="R121" s="395" t="s">
        <v>197</v>
      </c>
      <c r="S121" s="412"/>
      <c r="T121" s="433"/>
      <c r="U121" s="150"/>
      <c r="V121" s="532"/>
      <c r="W121" s="615"/>
      <c r="X121" s="615"/>
      <c r="Y121" s="627"/>
    </row>
    <row r="122" spans="1:25" x14ac:dyDescent="0.35">
      <c r="A122" s="628" t="s">
        <v>214</v>
      </c>
      <c r="B122" s="128" t="s">
        <v>79</v>
      </c>
      <c r="C122" s="204"/>
      <c r="D122" s="393"/>
      <c r="E122" s="410"/>
      <c r="F122" s="429"/>
      <c r="G122" s="430"/>
      <c r="H122" s="126">
        <v>2500</v>
      </c>
      <c r="I122" s="393"/>
      <c r="J122" s="410"/>
      <c r="K122" s="407"/>
      <c r="L122" s="410"/>
      <c r="M122" s="393"/>
      <c r="N122" s="410"/>
      <c r="O122" s="393"/>
      <c r="P122" s="410"/>
      <c r="Q122" s="393"/>
      <c r="R122" s="393"/>
      <c r="S122" s="410"/>
      <c r="T122" s="429"/>
      <c r="U122" s="147"/>
      <c r="V122" s="530"/>
      <c r="W122" s="613">
        <f t="shared" ref="W122" si="78">SUM(C122:V122)</f>
        <v>2500</v>
      </c>
      <c r="X122" s="613">
        <f t="shared" ref="X122" si="79">SUM(C123:V123)</f>
        <v>5000</v>
      </c>
      <c r="Y122" s="625">
        <v>1</v>
      </c>
    </row>
    <row r="123" spans="1:25" x14ac:dyDescent="0.35">
      <c r="A123" s="629"/>
      <c r="B123" s="129" t="s">
        <v>201</v>
      </c>
      <c r="C123" s="205"/>
      <c r="D123" s="394"/>
      <c r="E123" s="411"/>
      <c r="F123" s="431"/>
      <c r="G123" s="432"/>
      <c r="H123" s="119">
        <v>5000</v>
      </c>
      <c r="I123" s="394"/>
      <c r="J123" s="411"/>
      <c r="K123" s="408"/>
      <c r="M123" s="394"/>
      <c r="O123" s="394"/>
      <c r="Q123" s="394"/>
      <c r="R123" s="394"/>
      <c r="S123" s="418"/>
      <c r="T123" s="431"/>
      <c r="U123" s="170"/>
      <c r="V123" s="531"/>
      <c r="W123" s="614"/>
      <c r="X123" s="614"/>
      <c r="Y123" s="626"/>
    </row>
    <row r="124" spans="1:25" ht="15" thickBot="1" x14ac:dyDescent="0.4">
      <c r="A124" s="630"/>
      <c r="B124" s="131" t="s">
        <v>196</v>
      </c>
      <c r="C124" s="136"/>
      <c r="D124" s="395"/>
      <c r="E124" s="412"/>
      <c r="F124" s="433"/>
      <c r="G124" s="434"/>
      <c r="H124" s="130" t="s">
        <v>197</v>
      </c>
      <c r="I124" s="395"/>
      <c r="J124" s="412"/>
      <c r="K124" s="409"/>
      <c r="L124" s="412"/>
      <c r="M124" s="395"/>
      <c r="N124" s="412"/>
      <c r="O124" s="395"/>
      <c r="P124" s="412"/>
      <c r="Q124" s="395"/>
      <c r="R124" s="395"/>
      <c r="S124" s="412"/>
      <c r="T124" s="433"/>
      <c r="U124" s="150"/>
      <c r="V124" s="532"/>
      <c r="W124" s="615"/>
      <c r="X124" s="615"/>
      <c r="Y124" s="627"/>
    </row>
    <row r="125" spans="1:25" x14ac:dyDescent="0.35">
      <c r="A125" s="628" t="s">
        <v>221</v>
      </c>
      <c r="B125" s="128" t="s">
        <v>79</v>
      </c>
      <c r="C125" s="204"/>
      <c r="D125" s="393"/>
      <c r="E125" s="410"/>
      <c r="F125" s="429"/>
      <c r="G125" s="430"/>
      <c r="H125" s="126"/>
      <c r="I125" s="393"/>
      <c r="J125" s="410"/>
      <c r="K125" s="393"/>
      <c r="L125" s="410"/>
      <c r="M125" s="393"/>
      <c r="N125" s="410"/>
      <c r="O125" s="393">
        <v>750</v>
      </c>
      <c r="P125" s="419">
        <v>2500</v>
      </c>
      <c r="Q125" s="393"/>
      <c r="R125" s="393"/>
      <c r="S125" s="410">
        <v>2500</v>
      </c>
      <c r="T125" s="429"/>
      <c r="U125" s="147"/>
      <c r="V125" s="530">
        <v>5000</v>
      </c>
      <c r="W125" s="613">
        <f t="shared" ref="W125" si="80">SUM(C125:V125)</f>
        <v>10750</v>
      </c>
      <c r="X125" s="613">
        <f t="shared" ref="X125" si="81">SUM(C126:V126)</f>
        <v>23210.03</v>
      </c>
      <c r="Y125" s="616">
        <v>4</v>
      </c>
    </row>
    <row r="126" spans="1:25" x14ac:dyDescent="0.35">
      <c r="A126" s="629"/>
      <c r="B126" s="129" t="s">
        <v>201</v>
      </c>
      <c r="C126" s="205"/>
      <c r="D126" s="394"/>
      <c r="E126" s="411"/>
      <c r="F126" s="431"/>
      <c r="G126" s="432"/>
      <c r="H126" s="119"/>
      <c r="I126" s="394"/>
      <c r="J126" s="411"/>
      <c r="K126" s="394"/>
      <c r="M126" s="394"/>
      <c r="O126" s="394">
        <v>1929.15</v>
      </c>
      <c r="P126" s="420">
        <v>6259.61</v>
      </c>
      <c r="Q126" s="394"/>
      <c r="R126" s="394"/>
      <c r="S126" s="418">
        <v>5000</v>
      </c>
      <c r="T126" s="431"/>
      <c r="U126" s="170"/>
      <c r="V126" s="531">
        <v>10021.27</v>
      </c>
      <c r="W126" s="614"/>
      <c r="X126" s="614"/>
      <c r="Y126" s="617"/>
    </row>
    <row r="127" spans="1:25" ht="15" thickBot="1" x14ac:dyDescent="0.4">
      <c r="A127" s="630"/>
      <c r="B127" s="131" t="s">
        <v>196</v>
      </c>
      <c r="C127" s="136"/>
      <c r="D127" s="395"/>
      <c r="E127" s="412"/>
      <c r="F127" s="433"/>
      <c r="G127" s="434"/>
      <c r="H127" s="130"/>
      <c r="I127" s="395"/>
      <c r="J127" s="412"/>
      <c r="K127" s="395"/>
      <c r="L127" s="412"/>
      <c r="M127" s="395"/>
      <c r="N127" s="412"/>
      <c r="O127" s="395" t="s">
        <v>197</v>
      </c>
      <c r="P127" s="421" t="s">
        <v>197</v>
      </c>
      <c r="Q127" s="395"/>
      <c r="R127" s="395"/>
      <c r="S127" s="412" t="s">
        <v>197</v>
      </c>
      <c r="T127" s="433"/>
      <c r="U127" s="150"/>
      <c r="V127" s="412" t="s">
        <v>197</v>
      </c>
      <c r="W127" s="615"/>
      <c r="X127" s="615"/>
      <c r="Y127" s="618"/>
    </row>
    <row r="128" spans="1:25" x14ac:dyDescent="0.35">
      <c r="A128" s="629" t="s">
        <v>223</v>
      </c>
      <c r="B128" s="276" t="s">
        <v>79</v>
      </c>
      <c r="C128" s="204"/>
      <c r="D128" s="393"/>
      <c r="E128" s="410"/>
      <c r="F128" s="429"/>
      <c r="G128" s="430"/>
      <c r="H128" s="126"/>
      <c r="I128" s="393"/>
      <c r="J128" s="410"/>
      <c r="K128" s="407"/>
      <c r="L128" s="410"/>
      <c r="M128" s="393"/>
      <c r="N128" s="410"/>
      <c r="O128" s="393"/>
      <c r="P128" s="410"/>
      <c r="Q128" s="393">
        <v>2250</v>
      </c>
      <c r="R128" s="393"/>
      <c r="S128" s="410"/>
      <c r="T128" s="429"/>
      <c r="U128" s="147"/>
      <c r="V128" s="530"/>
      <c r="W128" s="613">
        <f t="shared" ref="W128" si="82">SUM(C128:V128)</f>
        <v>2250</v>
      </c>
      <c r="X128" s="613">
        <f t="shared" ref="X128" si="83">SUM(C129:V129)</f>
        <v>10449</v>
      </c>
      <c r="Y128" s="625">
        <v>1</v>
      </c>
    </row>
    <row r="129" spans="1:25" x14ac:dyDescent="0.35">
      <c r="A129" s="629"/>
      <c r="B129" s="129" t="s">
        <v>201</v>
      </c>
      <c r="C129" s="205"/>
      <c r="D129" s="394"/>
      <c r="E129" s="411"/>
      <c r="F129" s="431"/>
      <c r="G129" s="432"/>
      <c r="H129" s="119"/>
      <c r="I129" s="394"/>
      <c r="J129" s="411"/>
      <c r="K129" s="408"/>
      <c r="M129" s="394"/>
      <c r="O129" s="394"/>
      <c r="Q129" s="394">
        <v>10449</v>
      </c>
      <c r="R129" s="394"/>
      <c r="S129" s="418"/>
      <c r="T129" s="431"/>
      <c r="U129" s="170"/>
      <c r="V129" s="531"/>
      <c r="W129" s="614"/>
      <c r="X129" s="614"/>
      <c r="Y129" s="626"/>
    </row>
    <row r="130" spans="1:25" ht="15" thickBot="1" x14ac:dyDescent="0.4">
      <c r="A130" s="630"/>
      <c r="B130" s="275" t="s">
        <v>196</v>
      </c>
      <c r="C130" s="136"/>
      <c r="D130" s="395"/>
      <c r="E130" s="412"/>
      <c r="F130" s="433"/>
      <c r="G130" s="434"/>
      <c r="H130" s="130"/>
      <c r="I130" s="395"/>
      <c r="J130" s="412"/>
      <c r="K130" s="409"/>
      <c r="L130" s="412"/>
      <c r="M130" s="395"/>
      <c r="N130" s="412"/>
      <c r="O130" s="395"/>
      <c r="P130" s="412"/>
      <c r="Q130" s="395" t="s">
        <v>197</v>
      </c>
      <c r="R130" s="395"/>
      <c r="S130" s="412"/>
      <c r="T130" s="433"/>
      <c r="U130" s="150"/>
      <c r="V130" s="532"/>
      <c r="W130" s="615"/>
      <c r="X130" s="615"/>
      <c r="Y130" s="627"/>
    </row>
    <row r="131" spans="1:25" x14ac:dyDescent="0.35">
      <c r="A131" s="628" t="s">
        <v>222</v>
      </c>
      <c r="B131" s="128" t="s">
        <v>79</v>
      </c>
      <c r="C131" s="204"/>
      <c r="D131" s="393"/>
      <c r="E131" s="410"/>
      <c r="F131" s="429"/>
      <c r="G131" s="430"/>
      <c r="H131" s="126"/>
      <c r="I131" s="393"/>
      <c r="J131" s="410"/>
      <c r="K131" s="407"/>
      <c r="L131" s="410"/>
      <c r="M131" s="393"/>
      <c r="N131" s="410"/>
      <c r="O131" s="393">
        <v>2500</v>
      </c>
      <c r="P131" s="410">
        <v>2500</v>
      </c>
      <c r="Q131" s="393"/>
      <c r="R131" s="393"/>
      <c r="S131" s="410"/>
      <c r="T131" s="429"/>
      <c r="U131" s="147"/>
      <c r="V131" s="530"/>
      <c r="W131" s="613">
        <f t="shared" ref="W131" si="84">SUM(C131:V131)</f>
        <v>5000</v>
      </c>
      <c r="X131" s="613">
        <f t="shared" ref="X131" si="85">SUM(C132:V132)</f>
        <v>38755.360000000001</v>
      </c>
      <c r="Y131" s="625">
        <v>2</v>
      </c>
    </row>
    <row r="132" spans="1:25" x14ac:dyDescent="0.35">
      <c r="A132" s="629"/>
      <c r="B132" s="129" t="s">
        <v>201</v>
      </c>
      <c r="C132" s="205"/>
      <c r="D132" s="394"/>
      <c r="E132" s="411"/>
      <c r="F132" s="431"/>
      <c r="G132" s="432"/>
      <c r="H132" s="119"/>
      <c r="I132" s="394"/>
      <c r="J132" s="411"/>
      <c r="K132" s="408"/>
      <c r="M132" s="394"/>
      <c r="O132" s="394">
        <v>27962.86</v>
      </c>
      <c r="P132" s="411">
        <v>10792.5</v>
      </c>
      <c r="Q132" s="394"/>
      <c r="R132" s="394"/>
      <c r="S132" s="418"/>
      <c r="T132" s="431"/>
      <c r="U132" s="170"/>
      <c r="V132" s="531"/>
      <c r="W132" s="614"/>
      <c r="X132" s="614"/>
      <c r="Y132" s="626"/>
    </row>
    <row r="133" spans="1:25" ht="15" thickBot="1" x14ac:dyDescent="0.4">
      <c r="A133" s="630"/>
      <c r="B133" s="131" t="s">
        <v>196</v>
      </c>
      <c r="C133" s="136"/>
      <c r="D133" s="395"/>
      <c r="E133" s="412"/>
      <c r="F133" s="433"/>
      <c r="G133" s="434"/>
      <c r="H133" s="130"/>
      <c r="I133" s="395"/>
      <c r="J133" s="412"/>
      <c r="K133" s="409"/>
      <c r="L133" s="412"/>
      <c r="M133" s="395"/>
      <c r="N133" s="412"/>
      <c r="O133" s="395" t="s">
        <v>197</v>
      </c>
      <c r="P133" s="412" t="s">
        <v>197</v>
      </c>
      <c r="Q133" s="395"/>
      <c r="R133" s="395"/>
      <c r="S133" s="412"/>
      <c r="T133" s="433"/>
      <c r="U133" s="150"/>
      <c r="V133" s="532"/>
      <c r="W133" s="615"/>
      <c r="X133" s="615"/>
      <c r="Y133" s="627"/>
    </row>
    <row r="134" spans="1:25" x14ac:dyDescent="0.35">
      <c r="A134" s="628" t="s">
        <v>73</v>
      </c>
      <c r="B134" s="128" t="s">
        <v>79</v>
      </c>
      <c r="C134" s="206"/>
      <c r="D134" s="393"/>
      <c r="E134" s="410"/>
      <c r="F134" s="429"/>
      <c r="G134" s="430"/>
      <c r="H134" s="126"/>
      <c r="I134" s="393"/>
      <c r="J134" s="459"/>
      <c r="K134" s="393">
        <v>2500</v>
      </c>
      <c r="L134" s="410"/>
      <c r="M134" s="393">
        <v>1500</v>
      </c>
      <c r="N134" s="410"/>
      <c r="O134" s="393"/>
      <c r="P134" s="410">
        <v>2500</v>
      </c>
      <c r="Q134" s="393"/>
      <c r="R134" s="393"/>
      <c r="S134" s="410"/>
      <c r="T134" s="429"/>
      <c r="U134" s="147"/>
      <c r="V134" s="530"/>
      <c r="W134" s="613">
        <f t="shared" ref="W134" si="86">SUM(C134:V134)</f>
        <v>6500</v>
      </c>
      <c r="X134" s="613">
        <f t="shared" ref="X134" si="87">SUM(C135:V135)</f>
        <v>68451.839999999997</v>
      </c>
      <c r="Y134" s="625">
        <v>3</v>
      </c>
    </row>
    <row r="135" spans="1:25" x14ac:dyDescent="0.35">
      <c r="A135" s="629"/>
      <c r="B135" s="129" t="s">
        <v>201</v>
      </c>
      <c r="C135" s="277"/>
      <c r="D135" s="394"/>
      <c r="E135" s="411"/>
      <c r="F135" s="431"/>
      <c r="G135" s="432"/>
      <c r="H135" s="119"/>
      <c r="I135" s="394"/>
      <c r="J135" s="460"/>
      <c r="K135" s="394">
        <v>14648</v>
      </c>
      <c r="M135" s="394">
        <v>12593.54</v>
      </c>
      <c r="O135" s="394"/>
      <c r="P135" s="411">
        <v>41210.300000000003</v>
      </c>
      <c r="Q135" s="394"/>
      <c r="R135" s="394"/>
      <c r="S135" s="418"/>
      <c r="T135" s="431"/>
      <c r="U135" s="170"/>
      <c r="V135" s="531"/>
      <c r="W135" s="614"/>
      <c r="X135" s="614"/>
      <c r="Y135" s="626"/>
    </row>
    <row r="136" spans="1:25" ht="15" thickBot="1" x14ac:dyDescent="0.4">
      <c r="A136" s="630"/>
      <c r="B136" s="131" t="s">
        <v>196</v>
      </c>
      <c r="C136" s="136"/>
      <c r="D136" s="395"/>
      <c r="E136" s="412"/>
      <c r="F136" s="433"/>
      <c r="G136" s="434"/>
      <c r="H136" s="130"/>
      <c r="I136" s="395"/>
      <c r="J136" s="461"/>
      <c r="K136" s="395" t="s">
        <v>197</v>
      </c>
      <c r="L136" s="412"/>
      <c r="M136" s="395" t="s">
        <v>197</v>
      </c>
      <c r="N136" s="412"/>
      <c r="O136" s="395"/>
      <c r="P136" s="412" t="s">
        <v>197</v>
      </c>
      <c r="Q136" s="395"/>
      <c r="R136" s="395"/>
      <c r="S136" s="412"/>
      <c r="T136" s="433"/>
      <c r="U136" s="150"/>
      <c r="V136" s="532"/>
      <c r="W136" s="615"/>
      <c r="X136" s="615"/>
      <c r="Y136" s="627"/>
    </row>
    <row r="137" spans="1:25" x14ac:dyDescent="0.35">
      <c r="A137" s="628" t="s">
        <v>56</v>
      </c>
      <c r="B137" s="128" t="s">
        <v>79</v>
      </c>
      <c r="C137" s="204"/>
      <c r="D137" s="393"/>
      <c r="E137" s="410"/>
      <c r="F137" s="429"/>
      <c r="G137" s="430"/>
      <c r="H137" s="126"/>
      <c r="I137" s="393"/>
      <c r="J137" s="459"/>
      <c r="K137" s="393"/>
      <c r="L137" s="410"/>
      <c r="M137" s="393"/>
      <c r="N137" s="410"/>
      <c r="O137" s="393"/>
      <c r="P137" s="410"/>
      <c r="Q137" s="393">
        <v>1950</v>
      </c>
      <c r="R137" s="393">
        <v>1170</v>
      </c>
      <c r="S137" s="410"/>
      <c r="T137" s="429"/>
      <c r="U137" s="147"/>
      <c r="V137" s="530"/>
      <c r="W137" s="613">
        <f t="shared" ref="W137" si="88">SUM(C137:V137)</f>
        <v>3120</v>
      </c>
      <c r="X137" s="613">
        <f t="shared" ref="X137" si="89">SUM(C138:V138)</f>
        <v>91041.77</v>
      </c>
      <c r="Y137" s="616">
        <v>2</v>
      </c>
    </row>
    <row r="138" spans="1:25" x14ac:dyDescent="0.35">
      <c r="A138" s="629"/>
      <c r="B138" s="129" t="s">
        <v>201</v>
      </c>
      <c r="C138" s="205"/>
      <c r="D138" s="394"/>
      <c r="E138" s="411"/>
      <c r="F138" s="431"/>
      <c r="G138" s="432"/>
      <c r="H138" s="119"/>
      <c r="I138" s="394"/>
      <c r="J138" s="460"/>
      <c r="K138" s="394"/>
      <c r="M138" s="394"/>
      <c r="O138" s="394"/>
      <c r="Q138" s="394">
        <v>33362.65</v>
      </c>
      <c r="R138" s="394">
        <v>57679.12</v>
      </c>
      <c r="S138" s="418"/>
      <c r="T138" s="431"/>
      <c r="U138" s="170"/>
      <c r="V138" s="531"/>
      <c r="W138" s="614"/>
      <c r="X138" s="614"/>
      <c r="Y138" s="617"/>
    </row>
    <row r="139" spans="1:25" ht="15" thickBot="1" x14ac:dyDescent="0.4">
      <c r="A139" s="630"/>
      <c r="B139" s="131" t="s">
        <v>196</v>
      </c>
      <c r="C139" s="136"/>
      <c r="D139" s="395"/>
      <c r="E139" s="412"/>
      <c r="F139" s="433"/>
      <c r="G139" s="434"/>
      <c r="H139" s="130"/>
      <c r="I139" s="395"/>
      <c r="J139" s="461"/>
      <c r="K139" s="395"/>
      <c r="L139" s="412"/>
      <c r="M139" s="395"/>
      <c r="N139" s="412"/>
      <c r="O139" s="395"/>
      <c r="P139" s="412"/>
      <c r="Q139" s="395" t="s">
        <v>197</v>
      </c>
      <c r="R139" s="395" t="s">
        <v>197</v>
      </c>
      <c r="S139" s="412"/>
      <c r="T139" s="433"/>
      <c r="U139" s="150"/>
      <c r="V139" s="532"/>
      <c r="W139" s="615"/>
      <c r="X139" s="615"/>
      <c r="Y139" s="618"/>
    </row>
    <row r="140" spans="1:25" x14ac:dyDescent="0.35">
      <c r="A140" s="628" t="s">
        <v>402</v>
      </c>
      <c r="B140" s="128" t="s">
        <v>79</v>
      </c>
      <c r="C140" s="205"/>
      <c r="D140" s="394"/>
      <c r="E140" s="411"/>
      <c r="F140" s="431"/>
      <c r="G140" s="432"/>
      <c r="H140" s="119"/>
      <c r="I140" s="394"/>
      <c r="J140" s="460"/>
      <c r="K140" s="394"/>
      <c r="M140" s="394"/>
      <c r="O140" s="394"/>
      <c r="Q140" s="394"/>
      <c r="R140" s="394"/>
      <c r="S140" s="418">
        <v>1000</v>
      </c>
      <c r="T140" s="431"/>
      <c r="U140" s="170"/>
      <c r="V140" s="531"/>
      <c r="W140" s="613">
        <f t="shared" ref="W140" si="90">SUM(C140:V140)</f>
        <v>1000</v>
      </c>
      <c r="X140" s="613">
        <f t="shared" ref="X140" si="91">SUM(C141:V141)</f>
        <v>4600</v>
      </c>
      <c r="Y140" s="616">
        <v>1</v>
      </c>
    </row>
    <row r="141" spans="1:25" x14ac:dyDescent="0.35">
      <c r="A141" s="661"/>
      <c r="B141" s="129" t="s">
        <v>201</v>
      </c>
      <c r="C141" s="205"/>
      <c r="D141" s="394"/>
      <c r="E141" s="411"/>
      <c r="F141" s="431"/>
      <c r="G141" s="432"/>
      <c r="H141" s="119"/>
      <c r="I141" s="394"/>
      <c r="J141" s="460"/>
      <c r="K141" s="394"/>
      <c r="M141" s="394"/>
      <c r="O141" s="394"/>
      <c r="Q141" s="394"/>
      <c r="R141" s="394"/>
      <c r="S141" s="418">
        <v>4600</v>
      </c>
      <c r="T141" s="431"/>
      <c r="U141" s="170"/>
      <c r="V141" s="531"/>
      <c r="W141" s="614"/>
      <c r="X141" s="614"/>
      <c r="Y141" s="617"/>
    </row>
    <row r="142" spans="1:25" ht="15" thickBot="1" x14ac:dyDescent="0.4">
      <c r="A142" s="662"/>
      <c r="B142" s="131" t="s">
        <v>196</v>
      </c>
      <c r="C142" s="205"/>
      <c r="D142" s="394"/>
      <c r="E142" s="411"/>
      <c r="F142" s="431"/>
      <c r="G142" s="432"/>
      <c r="H142" s="119"/>
      <c r="I142" s="394"/>
      <c r="J142" s="460"/>
      <c r="K142" s="394"/>
      <c r="M142" s="394"/>
      <c r="O142" s="394"/>
      <c r="Q142" s="394"/>
      <c r="R142" s="394"/>
      <c r="S142" s="418" t="s">
        <v>197</v>
      </c>
      <c r="T142" s="431"/>
      <c r="U142" s="170"/>
      <c r="V142" s="531"/>
      <c r="W142" s="615"/>
      <c r="X142" s="615"/>
      <c r="Y142" s="618"/>
    </row>
    <row r="143" spans="1:25" x14ac:dyDescent="0.35">
      <c r="A143" s="628" t="s">
        <v>378</v>
      </c>
      <c r="B143" s="276" t="s">
        <v>79</v>
      </c>
      <c r="C143" s="204"/>
      <c r="D143" s="393"/>
      <c r="E143" s="410"/>
      <c r="F143" s="429"/>
      <c r="G143" s="430"/>
      <c r="H143" s="126"/>
      <c r="I143" s="393"/>
      <c r="J143" s="459"/>
      <c r="K143" s="393"/>
      <c r="L143" s="410"/>
      <c r="M143" s="393"/>
      <c r="N143" s="410"/>
      <c r="O143" s="393"/>
      <c r="P143" s="410"/>
      <c r="Q143" s="393"/>
      <c r="R143" s="393">
        <v>500</v>
      </c>
      <c r="S143" s="410"/>
      <c r="T143" s="429"/>
      <c r="U143" s="147">
        <v>1250</v>
      </c>
      <c r="V143" s="530"/>
      <c r="W143" s="613">
        <f t="shared" ref="W143" si="92">SUM(C143:V143)</f>
        <v>1750</v>
      </c>
      <c r="X143" s="613">
        <f t="shared" ref="X143" si="93">SUM(C144:V144)</f>
        <v>4816.3999999999996</v>
      </c>
      <c r="Y143" s="616">
        <v>2</v>
      </c>
    </row>
    <row r="144" spans="1:25" x14ac:dyDescent="0.35">
      <c r="A144" s="629"/>
      <c r="B144" s="129" t="s">
        <v>201</v>
      </c>
      <c r="C144" s="205"/>
      <c r="D144" s="394"/>
      <c r="E144" s="411"/>
      <c r="F144" s="431"/>
      <c r="G144" s="432"/>
      <c r="H144" s="119"/>
      <c r="I144" s="394"/>
      <c r="J144" s="460"/>
      <c r="K144" s="394"/>
      <c r="M144" s="394"/>
      <c r="O144" s="394"/>
      <c r="Q144" s="394"/>
      <c r="R144" s="394">
        <v>2316.4</v>
      </c>
      <c r="S144" s="418"/>
      <c r="T144" s="431"/>
      <c r="U144" s="170">
        <v>2500</v>
      </c>
      <c r="V144" s="531"/>
      <c r="W144" s="614"/>
      <c r="X144" s="614"/>
      <c r="Y144" s="617"/>
    </row>
    <row r="145" spans="1:25" ht="15" thickBot="1" x14ac:dyDescent="0.4">
      <c r="A145" s="630"/>
      <c r="B145" s="131" t="s">
        <v>196</v>
      </c>
      <c r="C145" s="136"/>
      <c r="D145" s="395"/>
      <c r="E145" s="412"/>
      <c r="F145" s="433"/>
      <c r="G145" s="434"/>
      <c r="H145" s="130"/>
      <c r="I145" s="395"/>
      <c r="J145" s="461"/>
      <c r="K145" s="395"/>
      <c r="L145" s="412"/>
      <c r="M145" s="395"/>
      <c r="N145" s="412"/>
      <c r="O145" s="395"/>
      <c r="P145" s="412"/>
      <c r="Q145" s="395"/>
      <c r="R145" s="395" t="s">
        <v>197</v>
      </c>
      <c r="S145" s="412"/>
      <c r="T145" s="433"/>
      <c r="U145" s="150" t="s">
        <v>455</v>
      </c>
      <c r="V145" s="532"/>
      <c r="W145" s="615"/>
      <c r="X145" s="615"/>
      <c r="Y145" s="618"/>
    </row>
    <row r="146" spans="1:25" x14ac:dyDescent="0.35">
      <c r="A146" s="629" t="s">
        <v>89</v>
      </c>
      <c r="B146" s="276" t="s">
        <v>79</v>
      </c>
      <c r="C146" s="204"/>
      <c r="D146" s="393">
        <v>2000</v>
      </c>
      <c r="E146" s="410"/>
      <c r="F146" s="429"/>
      <c r="G146" s="430"/>
      <c r="H146" s="126"/>
      <c r="I146" s="393"/>
      <c r="J146" s="459"/>
      <c r="K146" s="393"/>
      <c r="L146" s="410"/>
      <c r="M146" s="393"/>
      <c r="N146" s="410"/>
      <c r="O146" s="393"/>
      <c r="P146" s="410"/>
      <c r="Q146" s="393"/>
      <c r="R146" s="393"/>
      <c r="S146" s="410"/>
      <c r="T146" s="429"/>
      <c r="U146" s="147"/>
      <c r="V146" s="530"/>
      <c r="W146" s="613">
        <f t="shared" ref="W146" si="94">SUM(C146:V146)</f>
        <v>2000</v>
      </c>
      <c r="X146" s="613">
        <f t="shared" ref="X146" si="95">SUM(C147:V147)</f>
        <v>4355</v>
      </c>
      <c r="Y146" s="625">
        <v>1</v>
      </c>
    </row>
    <row r="147" spans="1:25" x14ac:dyDescent="0.35">
      <c r="A147" s="629"/>
      <c r="B147" s="129" t="s">
        <v>201</v>
      </c>
      <c r="C147" s="205"/>
      <c r="D147" s="394">
        <v>4355</v>
      </c>
      <c r="E147" s="411"/>
      <c r="F147" s="431"/>
      <c r="G147" s="432"/>
      <c r="H147" s="119"/>
      <c r="I147" s="394"/>
      <c r="J147" s="460"/>
      <c r="K147" s="394"/>
      <c r="M147" s="394"/>
      <c r="O147" s="394"/>
      <c r="Q147" s="394"/>
      <c r="R147" s="394"/>
      <c r="S147" s="418"/>
      <c r="T147" s="431"/>
      <c r="U147" s="170"/>
      <c r="V147" s="531"/>
      <c r="W147" s="614"/>
      <c r="X147" s="614"/>
      <c r="Y147" s="626"/>
    </row>
    <row r="148" spans="1:25" ht="15" thickBot="1" x14ac:dyDescent="0.4">
      <c r="A148" s="630"/>
      <c r="B148" s="131" t="s">
        <v>196</v>
      </c>
      <c r="C148" s="136"/>
      <c r="D148" s="395" t="s">
        <v>197</v>
      </c>
      <c r="E148" s="412"/>
      <c r="F148" s="433"/>
      <c r="G148" s="434"/>
      <c r="H148" s="130"/>
      <c r="I148" s="395"/>
      <c r="J148" s="461"/>
      <c r="K148" s="395"/>
      <c r="L148" s="412"/>
      <c r="M148" s="395"/>
      <c r="N148" s="412"/>
      <c r="O148" s="395"/>
      <c r="P148" s="412"/>
      <c r="Q148" s="395"/>
      <c r="R148" s="395"/>
      <c r="S148" s="412"/>
      <c r="T148" s="433"/>
      <c r="U148" s="150"/>
      <c r="V148" s="532"/>
      <c r="W148" s="615"/>
      <c r="X148" s="615"/>
      <c r="Y148" s="627"/>
    </row>
    <row r="149" spans="1:25" x14ac:dyDescent="0.35">
      <c r="A149" s="628" t="s">
        <v>211</v>
      </c>
      <c r="B149" s="128" t="s">
        <v>79</v>
      </c>
      <c r="C149" s="204"/>
      <c r="D149" s="393"/>
      <c r="E149" s="410">
        <v>1850</v>
      </c>
      <c r="F149" s="429"/>
      <c r="G149" s="430"/>
      <c r="H149" s="126"/>
      <c r="I149" s="393"/>
      <c r="J149" s="459"/>
      <c r="K149" s="393"/>
      <c r="L149" s="410"/>
      <c r="M149" s="393"/>
      <c r="N149" s="410"/>
      <c r="O149" s="393"/>
      <c r="P149" s="410"/>
      <c r="Q149" s="393"/>
      <c r="R149" s="393"/>
      <c r="S149" s="410"/>
      <c r="T149" s="429"/>
      <c r="U149" s="147"/>
      <c r="V149" s="530"/>
      <c r="W149" s="613">
        <f t="shared" ref="W149" si="96">SUM(C149:V149)</f>
        <v>1850</v>
      </c>
      <c r="X149" s="613">
        <f t="shared" ref="X149" si="97">SUM(C150:V150)</f>
        <v>5402</v>
      </c>
      <c r="Y149" s="625">
        <v>1</v>
      </c>
    </row>
    <row r="150" spans="1:25" x14ac:dyDescent="0.35">
      <c r="A150" s="629"/>
      <c r="B150" s="129" t="s">
        <v>201</v>
      </c>
      <c r="C150" s="205"/>
      <c r="D150" s="394"/>
      <c r="E150" s="411">
        <v>5402</v>
      </c>
      <c r="F150" s="431"/>
      <c r="G150" s="432"/>
      <c r="H150" s="119"/>
      <c r="I150" s="394"/>
      <c r="J150" s="460"/>
      <c r="K150" s="394"/>
      <c r="M150" s="394"/>
      <c r="O150" s="394"/>
      <c r="Q150" s="394"/>
      <c r="R150" s="394"/>
      <c r="S150" s="418"/>
      <c r="T150" s="431"/>
      <c r="U150" s="170"/>
      <c r="V150" s="531"/>
      <c r="W150" s="614"/>
      <c r="X150" s="614"/>
      <c r="Y150" s="626"/>
    </row>
    <row r="151" spans="1:25" ht="15" thickBot="1" x14ac:dyDescent="0.4">
      <c r="A151" s="630"/>
      <c r="B151" s="131" t="s">
        <v>196</v>
      </c>
      <c r="C151" s="136"/>
      <c r="D151" s="395"/>
      <c r="E151" s="412" t="s">
        <v>197</v>
      </c>
      <c r="F151" s="433"/>
      <c r="G151" s="434"/>
      <c r="H151" s="130"/>
      <c r="I151" s="395"/>
      <c r="J151" s="461"/>
      <c r="K151" s="395"/>
      <c r="L151" s="412"/>
      <c r="M151" s="395"/>
      <c r="N151" s="412"/>
      <c r="O151" s="395"/>
      <c r="P151" s="412"/>
      <c r="Q151" s="395"/>
      <c r="R151" s="395"/>
      <c r="S151" s="412"/>
      <c r="T151" s="433"/>
      <c r="U151" s="150"/>
      <c r="V151" s="532"/>
      <c r="W151" s="615"/>
      <c r="X151" s="615"/>
      <c r="Y151" s="627"/>
    </row>
    <row r="152" spans="1:25" x14ac:dyDescent="0.35">
      <c r="A152" s="629" t="s">
        <v>59</v>
      </c>
      <c r="B152" s="276" t="s">
        <v>79</v>
      </c>
      <c r="C152" s="206">
        <v>2500</v>
      </c>
      <c r="D152" s="407"/>
      <c r="E152" s="410"/>
      <c r="F152" s="429"/>
      <c r="G152" s="430"/>
      <c r="H152" s="126"/>
      <c r="I152" s="393"/>
      <c r="J152" s="410"/>
      <c r="K152" s="393"/>
      <c r="L152" s="410"/>
      <c r="M152" s="393"/>
      <c r="N152" s="410"/>
      <c r="O152" s="393"/>
      <c r="P152" s="410"/>
      <c r="Q152" s="393"/>
      <c r="R152" s="393"/>
      <c r="S152" s="410">
        <v>3000</v>
      </c>
      <c r="T152" s="429"/>
      <c r="U152" s="147"/>
      <c r="V152" s="530"/>
      <c r="W152" s="613">
        <f t="shared" ref="W152" si="98">SUM(C152:V152)</f>
        <v>5500</v>
      </c>
      <c r="X152" s="613">
        <f t="shared" ref="X152" si="99">SUM(C153:V153)</f>
        <v>32193</v>
      </c>
      <c r="Y152" s="625">
        <v>2</v>
      </c>
    </row>
    <row r="153" spans="1:25" x14ac:dyDescent="0.35">
      <c r="A153" s="629"/>
      <c r="B153" s="129" t="s">
        <v>201</v>
      </c>
      <c r="C153" s="277">
        <v>8211</v>
      </c>
      <c r="D153" s="408"/>
      <c r="E153" s="411"/>
      <c r="F153" s="431"/>
      <c r="G153" s="432"/>
      <c r="H153" s="119"/>
      <c r="I153" s="394"/>
      <c r="J153" s="411"/>
      <c r="K153" s="394"/>
      <c r="M153" s="394"/>
      <c r="O153" s="394"/>
      <c r="Q153" s="394"/>
      <c r="R153" s="394"/>
      <c r="S153" s="418">
        <v>23982</v>
      </c>
      <c r="T153" s="431"/>
      <c r="U153" s="170"/>
      <c r="V153" s="531"/>
      <c r="W153" s="614"/>
      <c r="X153" s="614"/>
      <c r="Y153" s="626"/>
    </row>
    <row r="154" spans="1:25" ht="15" thickBot="1" x14ac:dyDescent="0.4">
      <c r="A154" s="629"/>
      <c r="B154" s="275" t="s">
        <v>196</v>
      </c>
      <c r="C154" s="136" t="s">
        <v>197</v>
      </c>
      <c r="D154" s="409"/>
      <c r="E154" s="412"/>
      <c r="F154" s="433"/>
      <c r="G154" s="434"/>
      <c r="H154" s="130"/>
      <c r="I154" s="395"/>
      <c r="J154" s="412"/>
      <c r="K154" s="395"/>
      <c r="L154" s="412"/>
      <c r="M154" s="395"/>
      <c r="N154" s="412"/>
      <c r="O154" s="395"/>
      <c r="P154" s="412"/>
      <c r="Q154" s="395"/>
      <c r="R154" s="395"/>
      <c r="S154" s="412" t="s">
        <v>197</v>
      </c>
      <c r="T154" s="433"/>
      <c r="U154" s="150"/>
      <c r="V154" s="532"/>
      <c r="W154" s="615"/>
      <c r="X154" s="615"/>
      <c r="Y154" s="627"/>
    </row>
    <row r="155" spans="1:25" x14ac:dyDescent="0.35">
      <c r="A155" s="622" t="s">
        <v>427</v>
      </c>
      <c r="B155" s="132" t="s">
        <v>79</v>
      </c>
      <c r="C155" s="205"/>
      <c r="D155" s="408"/>
      <c r="E155" s="418"/>
      <c r="F155" s="431"/>
      <c r="G155" s="432"/>
      <c r="H155" s="332"/>
      <c r="I155" s="394"/>
      <c r="J155" s="418"/>
      <c r="K155" s="394"/>
      <c r="L155" s="418"/>
      <c r="M155" s="394"/>
      <c r="N155" s="418"/>
      <c r="O155" s="394"/>
      <c r="P155" s="418"/>
      <c r="Q155" s="394"/>
      <c r="R155" s="394"/>
      <c r="S155" s="418"/>
      <c r="T155" s="431">
        <v>2500</v>
      </c>
      <c r="U155" s="170"/>
      <c r="V155" s="531"/>
      <c r="W155" s="613">
        <f t="shared" ref="W155" si="100">SUM(C155:V155)</f>
        <v>2500</v>
      </c>
      <c r="X155" s="613">
        <f t="shared" ref="X155" si="101">SUM(C156:V156)</f>
        <v>11400</v>
      </c>
      <c r="Y155" s="625">
        <v>1</v>
      </c>
    </row>
    <row r="156" spans="1:25" x14ac:dyDescent="0.35">
      <c r="A156" s="623"/>
      <c r="B156" s="133" t="s">
        <v>201</v>
      </c>
      <c r="C156" s="205"/>
      <c r="D156" s="408"/>
      <c r="E156" s="418"/>
      <c r="F156" s="431"/>
      <c r="G156" s="432"/>
      <c r="H156" s="332"/>
      <c r="I156" s="394"/>
      <c r="J156" s="418"/>
      <c r="K156" s="394"/>
      <c r="L156" s="418"/>
      <c r="M156" s="394"/>
      <c r="N156" s="418"/>
      <c r="O156" s="394"/>
      <c r="P156" s="418"/>
      <c r="Q156" s="394"/>
      <c r="R156" s="394"/>
      <c r="S156" s="418"/>
      <c r="T156" s="431">
        <v>11400</v>
      </c>
      <c r="U156" s="170"/>
      <c r="V156" s="531"/>
      <c r="W156" s="614"/>
      <c r="X156" s="614"/>
      <c r="Y156" s="626"/>
    </row>
    <row r="157" spans="1:25" ht="15" thickBot="1" x14ac:dyDescent="0.4">
      <c r="A157" s="624"/>
      <c r="B157" s="134" t="s">
        <v>196</v>
      </c>
      <c r="C157" s="205"/>
      <c r="D157" s="408"/>
      <c r="E157" s="418"/>
      <c r="F157" s="431"/>
      <c r="G157" s="432"/>
      <c r="H157" s="332"/>
      <c r="I157" s="394"/>
      <c r="J157" s="418"/>
      <c r="K157" s="394"/>
      <c r="L157" s="418"/>
      <c r="M157" s="394"/>
      <c r="N157" s="418"/>
      <c r="O157" s="394"/>
      <c r="P157" s="418"/>
      <c r="Q157" s="394"/>
      <c r="R157" s="394"/>
      <c r="S157" s="418"/>
      <c r="T157" s="431" t="s">
        <v>197</v>
      </c>
      <c r="U157" s="170"/>
      <c r="V157" s="531"/>
      <c r="W157" s="615"/>
      <c r="X157" s="615"/>
      <c r="Y157" s="627"/>
    </row>
    <row r="158" spans="1:25" x14ac:dyDescent="0.35">
      <c r="A158" s="628" t="s">
        <v>57</v>
      </c>
      <c r="B158" s="132" t="s">
        <v>79</v>
      </c>
      <c r="C158" s="204"/>
      <c r="D158" s="407"/>
      <c r="E158" s="410"/>
      <c r="F158" s="429"/>
      <c r="G158" s="430"/>
      <c r="H158" s="126"/>
      <c r="I158" s="393"/>
      <c r="J158" s="410"/>
      <c r="K158" s="393"/>
      <c r="L158" s="410">
        <v>1022.5</v>
      </c>
      <c r="M158" s="393"/>
      <c r="N158" s="410"/>
      <c r="O158" s="393"/>
      <c r="P158" s="410"/>
      <c r="Q158" s="393"/>
      <c r="R158" s="393"/>
      <c r="S158" s="410"/>
      <c r="T158" s="429"/>
      <c r="U158" s="147"/>
      <c r="V158" s="530"/>
      <c r="W158" s="613">
        <f t="shared" ref="W158" si="102">SUM(C158:V158)</f>
        <v>1022.5</v>
      </c>
      <c r="X158" s="613">
        <f t="shared" ref="X158" si="103">SUM(C159:V159)</f>
        <v>2591.75</v>
      </c>
      <c r="Y158" s="625">
        <v>1</v>
      </c>
    </row>
    <row r="159" spans="1:25" x14ac:dyDescent="0.35">
      <c r="A159" s="629"/>
      <c r="B159" s="133" t="s">
        <v>201</v>
      </c>
      <c r="C159" s="205"/>
      <c r="D159" s="408"/>
      <c r="E159" s="411"/>
      <c r="F159" s="431"/>
      <c r="G159" s="432"/>
      <c r="H159" s="119"/>
      <c r="I159" s="394"/>
      <c r="J159" s="411"/>
      <c r="K159" s="394"/>
      <c r="L159" s="411">
        <v>2591.75</v>
      </c>
      <c r="M159" s="394"/>
      <c r="O159" s="394"/>
      <c r="Q159" s="394"/>
      <c r="R159" s="394"/>
      <c r="S159" s="418"/>
      <c r="T159" s="431"/>
      <c r="U159" s="170"/>
      <c r="V159" s="531"/>
      <c r="W159" s="614"/>
      <c r="X159" s="614"/>
      <c r="Y159" s="626"/>
    </row>
    <row r="160" spans="1:25" ht="15" thickBot="1" x14ac:dyDescent="0.4">
      <c r="A160" s="630"/>
      <c r="B160" s="134" t="s">
        <v>196</v>
      </c>
      <c r="C160" s="136"/>
      <c r="D160" s="409"/>
      <c r="E160" s="412"/>
      <c r="F160" s="433"/>
      <c r="G160" s="434"/>
      <c r="H160" s="130"/>
      <c r="I160" s="395"/>
      <c r="J160" s="412"/>
      <c r="K160" s="395"/>
      <c r="L160" s="412" t="s">
        <v>197</v>
      </c>
      <c r="M160" s="395"/>
      <c r="N160" s="412"/>
      <c r="O160" s="395"/>
      <c r="P160" s="412"/>
      <c r="Q160" s="395"/>
      <c r="R160" s="395"/>
      <c r="S160" s="412"/>
      <c r="T160" s="433"/>
      <c r="U160" s="150"/>
      <c r="V160" s="532"/>
      <c r="W160" s="615"/>
      <c r="X160" s="615"/>
      <c r="Y160" s="627"/>
    </row>
    <row r="161" spans="1:25" x14ac:dyDescent="0.35">
      <c r="A161" s="628" t="s">
        <v>208</v>
      </c>
      <c r="B161" s="132" t="s">
        <v>79</v>
      </c>
      <c r="C161" s="446">
        <v>2298.85</v>
      </c>
      <c r="D161" s="407"/>
      <c r="E161" s="410"/>
      <c r="F161" s="429">
        <v>1700</v>
      </c>
      <c r="G161" s="430"/>
      <c r="H161" s="126"/>
      <c r="I161" s="393">
        <v>2500</v>
      </c>
      <c r="J161" s="410"/>
      <c r="K161" s="393"/>
      <c r="L161" s="410"/>
      <c r="M161" s="393"/>
      <c r="N161" s="410"/>
      <c r="O161" s="393"/>
      <c r="P161" s="410"/>
      <c r="Q161" s="393"/>
      <c r="R161" s="393"/>
      <c r="S161" s="410"/>
      <c r="T161" s="429"/>
      <c r="U161" s="147"/>
      <c r="V161" s="530"/>
      <c r="W161" s="613">
        <f t="shared" ref="W161" si="104">SUM(C161:V161)</f>
        <v>6498.85</v>
      </c>
      <c r="X161" s="613">
        <f t="shared" ref="X161" si="105">SUM(C162:V162)</f>
        <v>23867</v>
      </c>
      <c r="Y161" s="625">
        <v>3</v>
      </c>
    </row>
    <row r="162" spans="1:25" x14ac:dyDescent="0.35">
      <c r="A162" s="629"/>
      <c r="B162" s="133" t="s">
        <v>201</v>
      </c>
      <c r="C162" s="277">
        <v>5993</v>
      </c>
      <c r="D162" s="408"/>
      <c r="E162" s="411"/>
      <c r="F162" s="431">
        <v>5414</v>
      </c>
      <c r="G162" s="432"/>
      <c r="H162" s="119"/>
      <c r="I162" s="394">
        <v>12460</v>
      </c>
      <c r="K162" s="394"/>
      <c r="M162" s="394"/>
      <c r="O162" s="394"/>
      <c r="Q162" s="394"/>
      <c r="R162" s="394"/>
      <c r="S162" s="418"/>
      <c r="T162" s="431"/>
      <c r="U162" s="170"/>
      <c r="V162" s="531"/>
      <c r="W162" s="614"/>
      <c r="X162" s="614"/>
      <c r="Y162" s="626"/>
    </row>
    <row r="163" spans="1:25" ht="15" thickBot="1" x14ac:dyDescent="0.4">
      <c r="A163" s="629"/>
      <c r="B163" s="143" t="s">
        <v>196</v>
      </c>
      <c r="C163" s="136" t="s">
        <v>197</v>
      </c>
      <c r="D163" s="409"/>
      <c r="E163" s="412"/>
      <c r="F163" s="433" t="s">
        <v>197</v>
      </c>
      <c r="G163" s="434"/>
      <c r="H163" s="130"/>
      <c r="I163" s="395" t="s">
        <v>197</v>
      </c>
      <c r="J163" s="412"/>
      <c r="K163" s="395"/>
      <c r="L163" s="412"/>
      <c r="M163" s="395"/>
      <c r="N163" s="412"/>
      <c r="O163" s="395"/>
      <c r="P163" s="412"/>
      <c r="Q163" s="395"/>
      <c r="R163" s="395"/>
      <c r="S163" s="412"/>
      <c r="T163" s="433"/>
      <c r="U163" s="150"/>
      <c r="V163" s="532"/>
      <c r="W163" s="615"/>
      <c r="X163" s="615"/>
      <c r="Y163" s="626"/>
    </row>
    <row r="164" spans="1:25" x14ac:dyDescent="0.35">
      <c r="A164" s="628" t="s">
        <v>7</v>
      </c>
      <c r="B164" s="132" t="s">
        <v>79</v>
      </c>
      <c r="C164" s="204"/>
      <c r="D164" s="407"/>
      <c r="E164" s="410"/>
      <c r="F164" s="429"/>
      <c r="G164" s="430"/>
      <c r="H164" s="126"/>
      <c r="I164" s="393"/>
      <c r="J164" s="410"/>
      <c r="K164" s="393"/>
      <c r="L164" s="410"/>
      <c r="M164" s="393"/>
      <c r="N164" s="410"/>
      <c r="O164" s="393"/>
      <c r="P164" s="410"/>
      <c r="Q164" s="393">
        <v>2500</v>
      </c>
      <c r="R164" s="393"/>
      <c r="S164" s="410"/>
      <c r="T164" s="429"/>
      <c r="U164" s="147"/>
      <c r="V164" s="530"/>
      <c r="W164" s="613">
        <f t="shared" ref="W164" si="106">SUM(C164:V164)</f>
        <v>2500</v>
      </c>
      <c r="X164" s="613">
        <f t="shared" ref="X164" si="107">SUM(C165:V165)</f>
        <v>7040</v>
      </c>
      <c r="Y164" s="625">
        <v>1</v>
      </c>
    </row>
    <row r="165" spans="1:25" x14ac:dyDescent="0.35">
      <c r="A165" s="629"/>
      <c r="B165" s="133" t="s">
        <v>201</v>
      </c>
      <c r="C165" s="205"/>
      <c r="D165" s="408"/>
      <c r="E165" s="411"/>
      <c r="F165" s="431"/>
      <c r="G165" s="432"/>
      <c r="H165" s="119"/>
      <c r="I165" s="394"/>
      <c r="J165" s="411"/>
      <c r="K165" s="394"/>
      <c r="M165" s="394"/>
      <c r="O165" s="394"/>
      <c r="Q165" s="394">
        <v>7040</v>
      </c>
      <c r="R165" s="394"/>
      <c r="S165" s="418"/>
      <c r="T165" s="431"/>
      <c r="U165" s="170"/>
      <c r="V165" s="531"/>
      <c r="W165" s="614"/>
      <c r="X165" s="614"/>
      <c r="Y165" s="626"/>
    </row>
    <row r="166" spans="1:25" ht="15" thickBot="1" x14ac:dyDescent="0.4">
      <c r="A166" s="630"/>
      <c r="B166" s="143" t="s">
        <v>196</v>
      </c>
      <c r="C166" s="136"/>
      <c r="D166" s="409"/>
      <c r="E166" s="412"/>
      <c r="F166" s="433"/>
      <c r="G166" s="434"/>
      <c r="H166" s="130"/>
      <c r="I166" s="395"/>
      <c r="J166" s="412"/>
      <c r="K166" s="395"/>
      <c r="L166" s="412"/>
      <c r="M166" s="395"/>
      <c r="N166" s="412"/>
      <c r="O166" s="395"/>
      <c r="P166" s="412"/>
      <c r="Q166" s="395" t="s">
        <v>197</v>
      </c>
      <c r="R166" s="395"/>
      <c r="S166" s="412"/>
      <c r="T166" s="433"/>
      <c r="U166" s="150"/>
      <c r="V166" s="532"/>
      <c r="W166" s="615"/>
      <c r="X166" s="615"/>
      <c r="Y166" s="627"/>
    </row>
    <row r="167" spans="1:25" x14ac:dyDescent="0.35">
      <c r="A167" s="628" t="s">
        <v>152</v>
      </c>
      <c r="B167" s="132" t="s">
        <v>79</v>
      </c>
      <c r="C167" s="204">
        <v>2499</v>
      </c>
      <c r="D167" s="407">
        <v>2500</v>
      </c>
      <c r="E167" s="410"/>
      <c r="F167" s="429"/>
      <c r="G167" s="430"/>
      <c r="H167" s="126"/>
      <c r="I167" s="393">
        <v>2500</v>
      </c>
      <c r="J167" s="410"/>
      <c r="K167" s="393"/>
      <c r="L167" s="410"/>
      <c r="M167" s="393"/>
      <c r="N167" s="410"/>
      <c r="O167" s="393"/>
      <c r="P167" s="410"/>
      <c r="Q167" s="393"/>
      <c r="R167" s="393"/>
      <c r="S167" s="410"/>
      <c r="T167" s="429"/>
      <c r="U167" s="147"/>
      <c r="V167" s="530"/>
      <c r="W167" s="613">
        <f t="shared" ref="W167" si="108">SUM(C167:V167)</f>
        <v>7499</v>
      </c>
      <c r="X167" s="613">
        <f t="shared" ref="X167" si="109">SUM(C168:V168)</f>
        <v>64549</v>
      </c>
      <c r="Y167" s="625">
        <v>3</v>
      </c>
    </row>
    <row r="168" spans="1:25" x14ac:dyDescent="0.35">
      <c r="A168" s="629"/>
      <c r="B168" s="133" t="s">
        <v>201</v>
      </c>
      <c r="C168" s="205">
        <v>7421</v>
      </c>
      <c r="D168" s="408">
        <v>47328</v>
      </c>
      <c r="E168" s="411"/>
      <c r="F168" s="431"/>
      <c r="G168" s="432"/>
      <c r="H168" s="119"/>
      <c r="I168" s="394">
        <v>9800</v>
      </c>
      <c r="J168" s="411"/>
      <c r="K168" s="394"/>
      <c r="M168" s="394"/>
      <c r="O168" s="394"/>
      <c r="Q168" s="394"/>
      <c r="R168" s="394"/>
      <c r="S168" s="418"/>
      <c r="T168" s="431"/>
      <c r="U168" s="170"/>
      <c r="V168" s="531"/>
      <c r="W168" s="614"/>
      <c r="X168" s="614"/>
      <c r="Y168" s="626"/>
    </row>
    <row r="169" spans="1:25" ht="15" thickBot="1" x14ac:dyDescent="0.4">
      <c r="A169" s="630"/>
      <c r="B169" s="178" t="s">
        <v>196</v>
      </c>
      <c r="C169" s="136" t="s">
        <v>197</v>
      </c>
      <c r="D169" s="409" t="s">
        <v>197</v>
      </c>
      <c r="E169" s="412"/>
      <c r="F169" s="433"/>
      <c r="G169" s="434"/>
      <c r="H169" s="130"/>
      <c r="I169" s="395" t="s">
        <v>197</v>
      </c>
      <c r="J169" s="412"/>
      <c r="K169" s="395"/>
      <c r="L169" s="412"/>
      <c r="M169" s="395"/>
      <c r="N169" s="412"/>
      <c r="O169" s="395"/>
      <c r="P169" s="412"/>
      <c r="Q169" s="395"/>
      <c r="R169" s="395"/>
      <c r="S169" s="412"/>
      <c r="T169" s="433"/>
      <c r="U169" s="150"/>
      <c r="V169" s="532"/>
      <c r="W169" s="615"/>
      <c r="X169" s="615"/>
      <c r="Y169" s="627"/>
    </row>
    <row r="170" spans="1:25" x14ac:dyDescent="0.35">
      <c r="A170" s="628" t="s">
        <v>220</v>
      </c>
      <c r="B170" s="132" t="s">
        <v>79</v>
      </c>
      <c r="C170" s="204"/>
      <c r="D170" s="407"/>
      <c r="E170" s="410"/>
      <c r="F170" s="429"/>
      <c r="G170" s="430"/>
      <c r="H170" s="126"/>
      <c r="I170" s="393"/>
      <c r="J170" s="410"/>
      <c r="K170" s="393"/>
      <c r="L170" s="410"/>
      <c r="M170" s="393">
        <v>950</v>
      </c>
      <c r="N170" s="410">
        <v>1765</v>
      </c>
      <c r="O170" s="393">
        <v>1125</v>
      </c>
      <c r="P170" s="410"/>
      <c r="Q170" s="393"/>
      <c r="R170" s="393"/>
      <c r="S170" s="410"/>
      <c r="T170" s="429"/>
      <c r="U170" s="147"/>
      <c r="V170" s="530"/>
      <c r="W170" s="613">
        <f t="shared" ref="W170" si="110">SUM(C170:V170)</f>
        <v>3840</v>
      </c>
      <c r="X170" s="613">
        <f t="shared" ref="X170" si="111">SUM(C171:V171)</f>
        <v>24824.6</v>
      </c>
      <c r="Y170" s="625">
        <v>3</v>
      </c>
    </row>
    <row r="171" spans="1:25" x14ac:dyDescent="0.35">
      <c r="A171" s="629"/>
      <c r="B171" s="133" t="s">
        <v>201</v>
      </c>
      <c r="C171" s="205"/>
      <c r="D171" s="408"/>
      <c r="E171" s="411"/>
      <c r="F171" s="431"/>
      <c r="G171" s="432"/>
      <c r="H171" s="119"/>
      <c r="I171" s="394"/>
      <c r="J171" s="411"/>
      <c r="K171" s="394"/>
      <c r="M171" s="394">
        <v>6581</v>
      </c>
      <c r="N171" s="411">
        <v>6530</v>
      </c>
      <c r="O171" s="394">
        <v>11713.6</v>
      </c>
      <c r="Q171" s="394"/>
      <c r="R171" s="394"/>
      <c r="S171" s="418"/>
      <c r="T171" s="431"/>
      <c r="U171" s="170"/>
      <c r="V171" s="531"/>
      <c r="W171" s="614"/>
      <c r="X171" s="614"/>
      <c r="Y171" s="626"/>
    </row>
    <row r="172" spans="1:25" ht="15" thickBot="1" x14ac:dyDescent="0.4">
      <c r="A172" s="630"/>
      <c r="B172" s="178" t="s">
        <v>196</v>
      </c>
      <c r="C172" s="136"/>
      <c r="D172" s="409"/>
      <c r="E172" s="412"/>
      <c r="F172" s="433"/>
      <c r="G172" s="434"/>
      <c r="H172" s="130"/>
      <c r="I172" s="395"/>
      <c r="J172" s="412"/>
      <c r="K172" s="395"/>
      <c r="L172" s="412"/>
      <c r="M172" s="395" t="s">
        <v>197</v>
      </c>
      <c r="N172" s="412" t="s">
        <v>197</v>
      </c>
      <c r="O172" s="395" t="s">
        <v>197</v>
      </c>
      <c r="P172" s="412"/>
      <c r="Q172" s="395"/>
      <c r="R172" s="395"/>
      <c r="S172" s="412"/>
      <c r="T172" s="433"/>
      <c r="U172" s="150"/>
      <c r="V172" s="532"/>
      <c r="W172" s="615"/>
      <c r="X172" s="615"/>
      <c r="Y172" s="627"/>
    </row>
    <row r="173" spans="1:25" x14ac:dyDescent="0.35">
      <c r="A173" s="628" t="s">
        <v>62</v>
      </c>
      <c r="B173" s="132" t="s">
        <v>79</v>
      </c>
      <c r="C173" s="204"/>
      <c r="D173" s="407"/>
      <c r="E173" s="410"/>
      <c r="F173" s="429">
        <v>1738</v>
      </c>
      <c r="G173" s="430"/>
      <c r="H173" s="126"/>
      <c r="I173" s="393"/>
      <c r="J173" s="410"/>
      <c r="K173" s="393"/>
      <c r="L173" s="410"/>
      <c r="M173" s="393"/>
      <c r="N173" s="410">
        <v>2500</v>
      </c>
      <c r="O173" s="393"/>
      <c r="P173" s="410">
        <v>2500</v>
      </c>
      <c r="Q173" s="393"/>
      <c r="R173" s="393"/>
      <c r="S173" s="410"/>
      <c r="T173" s="429"/>
      <c r="U173" s="147"/>
      <c r="V173" s="530"/>
      <c r="W173" s="613">
        <f t="shared" ref="W173" si="112">SUM(C173:V173)</f>
        <v>6738</v>
      </c>
      <c r="X173" s="613">
        <f t="shared" ref="X173" si="113">SUM(C174:V174)</f>
        <v>32243.809999999998</v>
      </c>
      <c r="Y173" s="625">
        <v>3</v>
      </c>
    </row>
    <row r="174" spans="1:25" x14ac:dyDescent="0.35">
      <c r="A174" s="629"/>
      <c r="B174" s="133" t="s">
        <v>201</v>
      </c>
      <c r="C174" s="205"/>
      <c r="D174" s="408"/>
      <c r="E174" s="411"/>
      <c r="F174" s="431">
        <v>2500</v>
      </c>
      <c r="G174" s="432"/>
      <c r="H174" s="119"/>
      <c r="I174" s="394"/>
      <c r="J174" s="411"/>
      <c r="K174" s="394"/>
      <c r="M174" s="394"/>
      <c r="N174" s="411">
        <v>16612</v>
      </c>
      <c r="O174" s="394"/>
      <c r="P174" s="411">
        <v>13131.81</v>
      </c>
      <c r="Q174" s="394"/>
      <c r="R174" s="394"/>
      <c r="S174" s="418"/>
      <c r="T174" s="431"/>
      <c r="U174" s="170"/>
      <c r="V174" s="531"/>
      <c r="W174" s="614"/>
      <c r="X174" s="614"/>
      <c r="Y174" s="626"/>
    </row>
    <row r="175" spans="1:25" ht="15" thickBot="1" x14ac:dyDescent="0.4">
      <c r="A175" s="630"/>
      <c r="B175" s="178" t="s">
        <v>196</v>
      </c>
      <c r="C175" s="136"/>
      <c r="D175" s="409"/>
      <c r="E175" s="412"/>
      <c r="F175" s="433" t="s">
        <v>197</v>
      </c>
      <c r="G175" s="434"/>
      <c r="H175" s="130"/>
      <c r="I175" s="395"/>
      <c r="J175" s="412"/>
      <c r="K175" s="395"/>
      <c r="L175" s="412"/>
      <c r="M175" s="395"/>
      <c r="N175" s="412" t="s">
        <v>197</v>
      </c>
      <c r="O175" s="395"/>
      <c r="P175" s="412" t="s">
        <v>197</v>
      </c>
      <c r="Q175" s="395"/>
      <c r="R175" s="395"/>
      <c r="S175" s="412"/>
      <c r="T175" s="433"/>
      <c r="U175" s="150"/>
      <c r="V175" s="532"/>
      <c r="W175" s="615"/>
      <c r="X175" s="615"/>
      <c r="Y175" s="627"/>
    </row>
    <row r="176" spans="1:25" x14ac:dyDescent="0.35">
      <c r="A176" s="628" t="s">
        <v>63</v>
      </c>
      <c r="B176" s="132" t="s">
        <v>79</v>
      </c>
      <c r="C176" s="204"/>
      <c r="D176" s="407"/>
      <c r="E176" s="410"/>
      <c r="F176" s="429"/>
      <c r="G176" s="430"/>
      <c r="H176" s="126"/>
      <c r="I176" s="393"/>
      <c r="J176" s="462"/>
      <c r="K176" s="393"/>
      <c r="L176" s="410"/>
      <c r="M176" s="393"/>
      <c r="N176" s="410"/>
      <c r="O176" s="393"/>
      <c r="P176" s="410">
        <v>646.98</v>
      </c>
      <c r="Q176" s="393"/>
      <c r="R176" s="393"/>
      <c r="S176" s="410"/>
      <c r="T176" s="429"/>
      <c r="U176" s="147">
        <v>4000</v>
      </c>
      <c r="V176" s="530"/>
      <c r="W176" s="613">
        <f t="shared" ref="W176" si="114">SUM(C176:V176)</f>
        <v>4646.9799999999996</v>
      </c>
      <c r="X176" s="613">
        <f t="shared" ref="X176" si="115">SUM(C177:V177)</f>
        <v>9525.2199999999993</v>
      </c>
      <c r="Y176" s="625">
        <v>2</v>
      </c>
    </row>
    <row r="177" spans="1:25" x14ac:dyDescent="0.35">
      <c r="A177" s="629"/>
      <c r="B177" s="133" t="s">
        <v>201</v>
      </c>
      <c r="C177" s="205"/>
      <c r="D177" s="408"/>
      <c r="E177" s="411"/>
      <c r="F177" s="431"/>
      <c r="G177" s="432"/>
      <c r="H177" s="119"/>
      <c r="I177" s="394"/>
      <c r="J177" s="420"/>
      <c r="K177" s="394"/>
      <c r="M177" s="394"/>
      <c r="O177" s="394"/>
      <c r="P177" s="411">
        <v>1457.22</v>
      </c>
      <c r="Q177" s="394"/>
      <c r="R177" s="394"/>
      <c r="S177" s="418"/>
      <c r="T177" s="431"/>
      <c r="U177" s="170">
        <v>8068</v>
      </c>
      <c r="V177" s="531"/>
      <c r="W177" s="614"/>
      <c r="X177" s="614"/>
      <c r="Y177" s="626"/>
    </row>
    <row r="178" spans="1:25" ht="15" thickBot="1" x14ac:dyDescent="0.4">
      <c r="A178" s="630"/>
      <c r="B178" s="178" t="s">
        <v>196</v>
      </c>
      <c r="C178" s="136"/>
      <c r="D178" s="409"/>
      <c r="E178" s="412"/>
      <c r="F178" s="433"/>
      <c r="G178" s="434"/>
      <c r="H178" s="130"/>
      <c r="I178" s="395"/>
      <c r="J178" s="421"/>
      <c r="K178" s="395"/>
      <c r="L178" s="412"/>
      <c r="M178" s="395"/>
      <c r="N178" s="412"/>
      <c r="O178" s="395"/>
      <c r="P178" s="412" t="s">
        <v>197</v>
      </c>
      <c r="Q178" s="395"/>
      <c r="R178" s="395"/>
      <c r="S178" s="412"/>
      <c r="T178" s="433"/>
      <c r="U178" s="150" t="s">
        <v>455</v>
      </c>
      <c r="V178" s="532"/>
      <c r="W178" s="615"/>
      <c r="X178" s="615"/>
      <c r="Y178" s="627"/>
    </row>
    <row r="179" spans="1:25" x14ac:dyDescent="0.35">
      <c r="A179" s="639" t="s">
        <v>64</v>
      </c>
      <c r="B179" s="132" t="s">
        <v>79</v>
      </c>
      <c r="C179" s="204"/>
      <c r="D179" s="407"/>
      <c r="E179" s="410"/>
      <c r="F179" s="429"/>
      <c r="G179" s="430"/>
      <c r="H179" s="126"/>
      <c r="I179" s="393"/>
      <c r="J179" s="462">
        <v>2500</v>
      </c>
      <c r="K179" s="393"/>
      <c r="L179" s="410"/>
      <c r="M179" s="393"/>
      <c r="N179" s="410"/>
      <c r="O179" s="393"/>
      <c r="P179" s="410"/>
      <c r="Q179" s="393"/>
      <c r="R179" s="393"/>
      <c r="S179" s="410"/>
      <c r="T179" s="429"/>
      <c r="U179" s="147"/>
      <c r="V179" s="530"/>
      <c r="W179" s="613">
        <f t="shared" ref="W179" si="116">SUM(C179:V179)</f>
        <v>2500</v>
      </c>
      <c r="X179" s="613">
        <f t="shared" ref="X179" si="117">SUM(C180:V180)</f>
        <v>5400</v>
      </c>
      <c r="Y179" s="625">
        <v>1</v>
      </c>
    </row>
    <row r="180" spans="1:25" x14ac:dyDescent="0.35">
      <c r="A180" s="640"/>
      <c r="B180" s="133" t="s">
        <v>201</v>
      </c>
      <c r="C180" s="205"/>
      <c r="D180" s="408"/>
      <c r="E180" s="411"/>
      <c r="F180" s="431"/>
      <c r="G180" s="432"/>
      <c r="H180" s="119"/>
      <c r="I180" s="394"/>
      <c r="J180" s="420">
        <v>5400</v>
      </c>
      <c r="K180" s="394"/>
      <c r="M180" s="394"/>
      <c r="O180" s="394"/>
      <c r="Q180" s="394"/>
      <c r="R180" s="394"/>
      <c r="S180" s="418"/>
      <c r="T180" s="431"/>
      <c r="U180" s="170"/>
      <c r="V180" s="531"/>
      <c r="W180" s="614"/>
      <c r="X180" s="614"/>
      <c r="Y180" s="626"/>
    </row>
    <row r="181" spans="1:25" ht="15" thickBot="1" x14ac:dyDescent="0.4">
      <c r="A181" s="641"/>
      <c r="B181" s="178" t="s">
        <v>196</v>
      </c>
      <c r="C181" s="136"/>
      <c r="D181" s="409"/>
      <c r="E181" s="412"/>
      <c r="F181" s="433"/>
      <c r="G181" s="434"/>
      <c r="H181" s="130"/>
      <c r="I181" s="395"/>
      <c r="J181" s="421" t="s">
        <v>197</v>
      </c>
      <c r="K181" s="395"/>
      <c r="L181" s="412"/>
      <c r="M181" s="395"/>
      <c r="N181" s="412"/>
      <c r="O181" s="395"/>
      <c r="P181" s="412"/>
      <c r="Q181" s="395"/>
      <c r="R181" s="395"/>
      <c r="S181" s="412"/>
      <c r="T181" s="433"/>
      <c r="U181" s="150"/>
      <c r="V181" s="532"/>
      <c r="W181" s="615"/>
      <c r="X181" s="615"/>
      <c r="Y181" s="627"/>
    </row>
    <row r="182" spans="1:25" ht="15" thickBot="1" x14ac:dyDescent="0.4">
      <c r="A182" s="173" t="s">
        <v>78</v>
      </c>
      <c r="B182" s="564"/>
      <c r="C182" s="442" t="s">
        <v>81</v>
      </c>
      <c r="D182" s="176" t="s">
        <v>82</v>
      </c>
      <c r="E182" s="388" t="s">
        <v>120</v>
      </c>
      <c r="F182" s="637" t="s">
        <v>121</v>
      </c>
      <c r="G182" s="638"/>
      <c r="H182" s="176" t="s">
        <v>122</v>
      </c>
      <c r="I182" s="469" t="s">
        <v>135</v>
      </c>
      <c r="J182" s="176" t="s">
        <v>140</v>
      </c>
      <c r="K182" s="468" t="s">
        <v>141</v>
      </c>
      <c r="L182" s="473" t="s">
        <v>142</v>
      </c>
      <c r="M182" s="474" t="s">
        <v>143</v>
      </c>
      <c r="N182" s="473" t="s">
        <v>176</v>
      </c>
      <c r="O182" s="475" t="s">
        <v>177</v>
      </c>
      <c r="P182" s="476" t="s">
        <v>182</v>
      </c>
      <c r="Q182" s="195" t="s">
        <v>183</v>
      </c>
      <c r="R182" s="477" t="s">
        <v>362</v>
      </c>
      <c r="S182" s="195" t="s">
        <v>393</v>
      </c>
      <c r="T182" s="473" t="s">
        <v>419</v>
      </c>
      <c r="U182" s="473" t="s">
        <v>444</v>
      </c>
      <c r="V182" s="537" t="s">
        <v>484</v>
      </c>
      <c r="W182" s="177" t="s">
        <v>199</v>
      </c>
      <c r="X182" s="177" t="s">
        <v>200</v>
      </c>
      <c r="Y182" s="177" t="s">
        <v>204</v>
      </c>
    </row>
    <row r="184" spans="1:25" x14ac:dyDescent="0.35">
      <c r="D184" s="413"/>
      <c r="I184" s="411"/>
      <c r="J184" s="411"/>
      <c r="K184" s="411"/>
      <c r="W184" s="165"/>
    </row>
    <row r="185" spans="1:25" x14ac:dyDescent="0.35">
      <c r="D185" s="413"/>
      <c r="E185" s="423"/>
      <c r="H185" s="194"/>
    </row>
    <row r="186" spans="1:25" x14ac:dyDescent="0.35">
      <c r="E186" s="411"/>
      <c r="K186" s="411"/>
    </row>
    <row r="187" spans="1:25" x14ac:dyDescent="0.35">
      <c r="K187" s="411"/>
    </row>
  </sheetData>
  <mergeCells count="243">
    <mergeCell ref="AB41:AB43"/>
    <mergeCell ref="Y20:Y22"/>
    <mergeCell ref="Y17:Y19"/>
    <mergeCell ref="X17:X19"/>
    <mergeCell ref="W17:W19"/>
    <mergeCell ref="W26:W28"/>
    <mergeCell ref="X26:X28"/>
    <mergeCell ref="Y26:Y28"/>
    <mergeCell ref="W23:W25"/>
    <mergeCell ref="X23:X25"/>
    <mergeCell ref="Y23:Y25"/>
    <mergeCell ref="Y80:Y82"/>
    <mergeCell ref="X50:X52"/>
    <mergeCell ref="Y101:Y103"/>
    <mergeCell ref="Y53:Y55"/>
    <mergeCell ref="Y65:Y67"/>
    <mergeCell ref="Y68:Y70"/>
    <mergeCell ref="Y77:Y79"/>
    <mergeCell ref="Y98:Y100"/>
    <mergeCell ref="X71:X73"/>
    <mergeCell ref="Y50:Y52"/>
    <mergeCell ref="Y56:Y58"/>
    <mergeCell ref="Y59:Y61"/>
    <mergeCell ref="Y86:Y88"/>
    <mergeCell ref="Y89:Y91"/>
    <mergeCell ref="Y71:Y73"/>
    <mergeCell ref="Y74:Y76"/>
    <mergeCell ref="Y62:Y64"/>
    <mergeCell ref="A5:A7"/>
    <mergeCell ref="W149:W151"/>
    <mergeCell ref="W110:W112"/>
    <mergeCell ref="A98:A100"/>
    <mergeCell ref="X149:X151"/>
    <mergeCell ref="W20:W22"/>
    <mergeCell ref="X20:X22"/>
    <mergeCell ref="W38:W40"/>
    <mergeCell ref="X38:X40"/>
    <mergeCell ref="X59:X61"/>
    <mergeCell ref="W29:W31"/>
    <mergeCell ref="W53:W55"/>
    <mergeCell ref="X53:X55"/>
    <mergeCell ref="W74:W76"/>
    <mergeCell ref="X74:X76"/>
    <mergeCell ref="X110:X112"/>
    <mergeCell ref="W59:W61"/>
    <mergeCell ref="A140:A142"/>
    <mergeCell ref="W92:W94"/>
    <mergeCell ref="X92:X94"/>
    <mergeCell ref="W95:W97"/>
    <mergeCell ref="X95:X97"/>
    <mergeCell ref="W104:W106"/>
    <mergeCell ref="X104:X106"/>
    <mergeCell ref="F1:G1"/>
    <mergeCell ref="A20:A22"/>
    <mergeCell ref="A35:A37"/>
    <mergeCell ref="A41:A43"/>
    <mergeCell ref="W56:W58"/>
    <mergeCell ref="X56:X58"/>
    <mergeCell ref="A53:A55"/>
    <mergeCell ref="A29:A31"/>
    <mergeCell ref="W5:W7"/>
    <mergeCell ref="X5:X7"/>
    <mergeCell ref="A2:A4"/>
    <mergeCell ref="W2:W4"/>
    <mergeCell ref="X2:X4"/>
    <mergeCell ref="A32:A34"/>
    <mergeCell ref="A11:A13"/>
    <mergeCell ref="A56:A58"/>
    <mergeCell ref="A50:A52"/>
    <mergeCell ref="A17:A19"/>
    <mergeCell ref="A23:A25"/>
    <mergeCell ref="A26:A28"/>
    <mergeCell ref="W44:W46"/>
    <mergeCell ref="A14:A16"/>
    <mergeCell ref="W50:W52"/>
    <mergeCell ref="W8:W10"/>
    <mergeCell ref="Y5:Y7"/>
    <mergeCell ref="W11:W13"/>
    <mergeCell ref="X11:X13"/>
    <mergeCell ref="Y11:Y13"/>
    <mergeCell ref="Y32:Y34"/>
    <mergeCell ref="Y29:Y31"/>
    <mergeCell ref="W47:W49"/>
    <mergeCell ref="X47:X49"/>
    <mergeCell ref="Y47:Y49"/>
    <mergeCell ref="X44:X46"/>
    <mergeCell ref="X29:X31"/>
    <mergeCell ref="W14:W16"/>
    <mergeCell ref="X14:X16"/>
    <mergeCell ref="Y14:Y16"/>
    <mergeCell ref="Y38:Y40"/>
    <mergeCell ref="W35:W37"/>
    <mergeCell ref="X35:X37"/>
    <mergeCell ref="Y35:Y37"/>
    <mergeCell ref="W32:W34"/>
    <mergeCell ref="X32:X34"/>
    <mergeCell ref="Y44:Y46"/>
    <mergeCell ref="Y41:Y43"/>
    <mergeCell ref="W41:W43"/>
    <mergeCell ref="X41:X43"/>
    <mergeCell ref="A80:A82"/>
    <mergeCell ref="W89:W91"/>
    <mergeCell ref="W71:W73"/>
    <mergeCell ref="W113:W115"/>
    <mergeCell ref="X113:X115"/>
    <mergeCell ref="X116:X118"/>
    <mergeCell ref="W116:W118"/>
    <mergeCell ref="X89:X91"/>
    <mergeCell ref="A65:A67"/>
    <mergeCell ref="A86:A88"/>
    <mergeCell ref="A113:A115"/>
    <mergeCell ref="A116:A118"/>
    <mergeCell ref="W68:W70"/>
    <mergeCell ref="X68:X70"/>
    <mergeCell ref="W65:W67"/>
    <mergeCell ref="X65:X67"/>
    <mergeCell ref="W86:W88"/>
    <mergeCell ref="X86:X88"/>
    <mergeCell ref="W80:W82"/>
    <mergeCell ref="X80:X82"/>
    <mergeCell ref="X77:X79"/>
    <mergeCell ref="W77:W79"/>
    <mergeCell ref="X98:X100"/>
    <mergeCell ref="A176:A178"/>
    <mergeCell ref="A173:A175"/>
    <mergeCell ref="A149:A151"/>
    <mergeCell ref="A158:A160"/>
    <mergeCell ref="A152:A154"/>
    <mergeCell ref="A164:A166"/>
    <mergeCell ref="A47:A49"/>
    <mergeCell ref="A38:A40"/>
    <mergeCell ref="A44:A46"/>
    <mergeCell ref="A83:A85"/>
    <mergeCell ref="A143:A145"/>
    <mergeCell ref="A71:A73"/>
    <mergeCell ref="A125:A127"/>
    <mergeCell ref="A92:A94"/>
    <mergeCell ref="A104:A106"/>
    <mergeCell ref="A122:A124"/>
    <mergeCell ref="A89:A91"/>
    <mergeCell ref="A107:A109"/>
    <mergeCell ref="A77:A79"/>
    <mergeCell ref="A74:A76"/>
    <mergeCell ref="A59:A61"/>
    <mergeCell ref="A101:A103"/>
    <mergeCell ref="A68:A70"/>
    <mergeCell ref="A128:A130"/>
    <mergeCell ref="A161:A163"/>
    <mergeCell ref="A134:A136"/>
    <mergeCell ref="A110:A112"/>
    <mergeCell ref="A95:A97"/>
    <mergeCell ref="F182:G182"/>
    <mergeCell ref="Y134:Y136"/>
    <mergeCell ref="W152:W154"/>
    <mergeCell ref="X152:X154"/>
    <mergeCell ref="Y152:Y154"/>
    <mergeCell ref="Y110:Y112"/>
    <mergeCell ref="Y119:Y121"/>
    <mergeCell ref="Y125:Y127"/>
    <mergeCell ref="Y116:Y118"/>
    <mergeCell ref="W128:W130"/>
    <mergeCell ref="A170:A172"/>
    <mergeCell ref="A131:A133"/>
    <mergeCell ref="W98:W100"/>
    <mergeCell ref="W101:W103"/>
    <mergeCell ref="W107:W109"/>
    <mergeCell ref="X107:X109"/>
    <mergeCell ref="X101:X103"/>
    <mergeCell ref="W170:W172"/>
    <mergeCell ref="A179:A181"/>
    <mergeCell ref="A167:A169"/>
    <mergeCell ref="W167:W169"/>
    <mergeCell ref="X167:X169"/>
    <mergeCell ref="X170:X172"/>
    <mergeCell ref="Y92:Y94"/>
    <mergeCell ref="Y95:Y97"/>
    <mergeCell ref="Y104:Y106"/>
    <mergeCell ref="X146:X148"/>
    <mergeCell ref="W146:W148"/>
    <mergeCell ref="W137:W139"/>
    <mergeCell ref="X137:X139"/>
    <mergeCell ref="Y149:Y151"/>
    <mergeCell ref="W131:W133"/>
    <mergeCell ref="X122:X124"/>
    <mergeCell ref="Y122:Y124"/>
    <mergeCell ref="X128:X130"/>
    <mergeCell ref="Y128:Y130"/>
    <mergeCell ref="Y158:Y160"/>
    <mergeCell ref="W158:W160"/>
    <mergeCell ref="X158:X160"/>
    <mergeCell ref="Y107:Y109"/>
    <mergeCell ref="Y131:Y133"/>
    <mergeCell ref="W119:W121"/>
    <mergeCell ref="W122:W124"/>
    <mergeCell ref="X119:X121"/>
    <mergeCell ref="Y2:Y4"/>
    <mergeCell ref="W179:W181"/>
    <mergeCell ref="X179:X181"/>
    <mergeCell ref="Y179:Y181"/>
    <mergeCell ref="W173:W175"/>
    <mergeCell ref="X173:X175"/>
    <mergeCell ref="W176:W178"/>
    <mergeCell ref="X176:X178"/>
    <mergeCell ref="Y176:Y178"/>
    <mergeCell ref="Y173:Y175"/>
    <mergeCell ref="Y170:Y172"/>
    <mergeCell ref="Y167:Y169"/>
    <mergeCell ref="W83:W85"/>
    <mergeCell ref="X83:X85"/>
    <mergeCell ref="Y83:Y85"/>
    <mergeCell ref="W164:W166"/>
    <mergeCell ref="X164:X166"/>
    <mergeCell ref="Y164:Y166"/>
    <mergeCell ref="W161:W163"/>
    <mergeCell ref="X161:X163"/>
    <mergeCell ref="W62:W64"/>
    <mergeCell ref="X62:X64"/>
    <mergeCell ref="W143:W145"/>
    <mergeCell ref="Y161:Y163"/>
    <mergeCell ref="X8:X10"/>
    <mergeCell ref="Y8:Y10"/>
    <mergeCell ref="A8:A10"/>
    <mergeCell ref="A155:A157"/>
    <mergeCell ref="Y155:Y157"/>
    <mergeCell ref="X155:X157"/>
    <mergeCell ref="W155:W157"/>
    <mergeCell ref="Y137:Y139"/>
    <mergeCell ref="W125:W127"/>
    <mergeCell ref="X125:X127"/>
    <mergeCell ref="X131:X133"/>
    <mergeCell ref="W134:W136"/>
    <mergeCell ref="X134:X136"/>
    <mergeCell ref="X143:X145"/>
    <mergeCell ref="Y143:Y145"/>
    <mergeCell ref="Y146:Y148"/>
    <mergeCell ref="Y140:Y142"/>
    <mergeCell ref="X140:X142"/>
    <mergeCell ref="W140:W142"/>
    <mergeCell ref="A119:A121"/>
    <mergeCell ref="A146:A148"/>
    <mergeCell ref="A62:A64"/>
    <mergeCell ref="Y113:Y115"/>
    <mergeCell ref="A137:A1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88"/>
  <sheetViews>
    <sheetView zoomScale="90" zoomScaleNormal="90" workbookViewId="0">
      <pane xSplit="2" topLeftCell="AE1" activePane="topRight" state="frozen"/>
      <selection pane="topRight" activeCell="AG17" sqref="AG17"/>
    </sheetView>
  </sheetViews>
  <sheetFormatPr defaultRowHeight="14.5" x14ac:dyDescent="0.35"/>
  <cols>
    <col min="1" max="1" width="21.453125" customWidth="1"/>
    <col min="2" max="2" width="6" customWidth="1"/>
    <col min="3" max="7" width="9.54296875" bestFit="1" customWidth="1"/>
    <col min="8" max="8" width="9.7265625" bestFit="1" customWidth="1"/>
    <col min="9" max="9" width="8.7265625" bestFit="1" customWidth="1"/>
    <col min="10" max="10" width="11" bestFit="1" customWidth="1"/>
    <col min="11" max="11" width="11" customWidth="1"/>
    <col min="12" max="12" width="11" style="184" bestFit="1" customWidth="1"/>
    <col min="13" max="13" width="9.54296875" style="184" bestFit="1" customWidth="1"/>
    <col min="14" max="14" width="9.54296875" bestFit="1" customWidth="1"/>
    <col min="15" max="16" width="9.7265625" bestFit="1" customWidth="1"/>
    <col min="17" max="17" width="9.54296875" bestFit="1" customWidth="1"/>
    <col min="18" max="18" width="8.7265625" bestFit="1" customWidth="1"/>
    <col min="19" max="20" width="9.54296875" bestFit="1" customWidth="1"/>
    <col min="21" max="22" width="9.7265625" bestFit="1" customWidth="1"/>
    <col min="23" max="23" width="8.7265625" bestFit="1" customWidth="1"/>
    <col min="24" max="24" width="11" bestFit="1" customWidth="1"/>
    <col min="25" max="25" width="9.7265625" bestFit="1" customWidth="1"/>
    <col min="26" max="38" width="9.7265625" customWidth="1"/>
    <col min="39" max="39" width="10.54296875" customWidth="1"/>
    <col min="40" max="40" width="11" customWidth="1"/>
    <col min="41" max="41" width="9.81640625" customWidth="1"/>
    <col min="42" max="42" width="10.453125" customWidth="1"/>
    <col min="44" max="44" width="9.81640625" customWidth="1"/>
  </cols>
  <sheetData>
    <row r="1" spans="1:44" s="226" customFormat="1" ht="15.75" customHeight="1" thickBot="1" x14ac:dyDescent="0.4">
      <c r="A1" s="250" t="s">
        <v>78</v>
      </c>
      <c r="B1" s="249"/>
      <c r="C1" s="686" t="s">
        <v>96</v>
      </c>
      <c r="D1" s="687"/>
      <c r="E1" s="581" t="s">
        <v>97</v>
      </c>
      <c r="F1" s="581" t="s">
        <v>81</v>
      </c>
      <c r="G1" s="566" t="s">
        <v>82</v>
      </c>
      <c r="H1" s="664" t="s">
        <v>120</v>
      </c>
      <c r="I1" s="687"/>
      <c r="J1" s="664" t="s">
        <v>121</v>
      </c>
      <c r="K1" s="687"/>
      <c r="L1" s="664" t="s">
        <v>122</v>
      </c>
      <c r="M1" s="687"/>
      <c r="N1" s="581" t="s">
        <v>135</v>
      </c>
      <c r="O1" s="581" t="s">
        <v>140</v>
      </c>
      <c r="P1" s="581" t="s">
        <v>141</v>
      </c>
      <c r="Q1" s="664" t="s">
        <v>142</v>
      </c>
      <c r="R1" s="687"/>
      <c r="S1" s="688" t="s">
        <v>143</v>
      </c>
      <c r="T1" s="689"/>
      <c r="U1" s="566" t="s">
        <v>176</v>
      </c>
      <c r="V1" s="664" t="s">
        <v>177</v>
      </c>
      <c r="W1" s="687"/>
      <c r="X1" s="566" t="s">
        <v>182</v>
      </c>
      <c r="Y1" s="565" t="s">
        <v>183</v>
      </c>
      <c r="Z1" s="565" t="s">
        <v>362</v>
      </c>
      <c r="AA1" s="664" t="s">
        <v>393</v>
      </c>
      <c r="AB1" s="665"/>
      <c r="AC1" s="565" t="s">
        <v>419</v>
      </c>
      <c r="AD1" s="581" t="s">
        <v>454</v>
      </c>
      <c r="AE1" s="664" t="s">
        <v>444</v>
      </c>
      <c r="AF1" s="665"/>
      <c r="AG1" s="675" t="s">
        <v>484</v>
      </c>
      <c r="AH1" s="676"/>
      <c r="AI1" s="677"/>
      <c r="AJ1" s="664" t="s">
        <v>533</v>
      </c>
      <c r="AK1" s="665"/>
      <c r="AL1" s="666"/>
      <c r="AM1" s="116" t="s">
        <v>199</v>
      </c>
      <c r="AN1" s="117" t="s">
        <v>200</v>
      </c>
      <c r="AO1" s="117" t="s">
        <v>203</v>
      </c>
      <c r="AP1" s="117" t="s">
        <v>204</v>
      </c>
      <c r="AQ1" s="243" t="s">
        <v>456</v>
      </c>
      <c r="AR1" s="116" t="s">
        <v>457</v>
      </c>
    </row>
    <row r="2" spans="1:44" s="226" customFormat="1" ht="15" customHeight="1" x14ac:dyDescent="0.3">
      <c r="A2" s="690" t="s">
        <v>359</v>
      </c>
      <c r="B2" s="385" t="s">
        <v>79</v>
      </c>
      <c r="C2" s="258">
        <v>95416</v>
      </c>
      <c r="D2" s="259"/>
      <c r="E2" s="260">
        <v>94000</v>
      </c>
      <c r="F2" s="260">
        <v>98000</v>
      </c>
      <c r="G2" s="348">
        <v>100000</v>
      </c>
      <c r="H2" s="261">
        <v>100000</v>
      </c>
      <c r="I2" s="259"/>
      <c r="J2" s="348">
        <v>50000</v>
      </c>
      <c r="K2" s="348">
        <v>10000</v>
      </c>
      <c r="L2" s="261">
        <v>100000</v>
      </c>
      <c r="M2" s="259"/>
      <c r="N2" s="260">
        <v>100000</v>
      </c>
      <c r="O2" s="260">
        <v>100000</v>
      </c>
      <c r="P2" s="260">
        <v>100000</v>
      </c>
      <c r="Q2" s="261">
        <v>100000</v>
      </c>
      <c r="R2" s="259"/>
      <c r="S2" s="262">
        <v>100000</v>
      </c>
      <c r="T2" s="263"/>
      <c r="U2" s="348">
        <v>100000</v>
      </c>
      <c r="V2" s="261">
        <v>100000</v>
      </c>
      <c r="W2" s="259"/>
      <c r="X2" s="348">
        <v>100000</v>
      </c>
      <c r="Y2" s="261">
        <v>100000</v>
      </c>
      <c r="Z2" s="260">
        <v>100000</v>
      </c>
      <c r="AA2" s="261">
        <v>100000</v>
      </c>
      <c r="AB2" s="348">
        <v>50000</v>
      </c>
      <c r="AC2" s="261">
        <v>100000</v>
      </c>
      <c r="AD2" s="260"/>
      <c r="AE2" s="348">
        <v>100000</v>
      </c>
      <c r="AF2" s="348">
        <v>25000</v>
      </c>
      <c r="AG2" s="261">
        <v>100000</v>
      </c>
      <c r="AH2" s="348">
        <v>25000</v>
      </c>
      <c r="AI2" s="259">
        <v>25000</v>
      </c>
      <c r="AJ2" s="261">
        <v>100000</v>
      </c>
      <c r="AK2" s="348">
        <v>25000</v>
      </c>
      <c r="AL2" s="597">
        <v>25000</v>
      </c>
      <c r="AM2" s="670">
        <f>SUM(C2:AL2)</f>
        <v>2322416</v>
      </c>
      <c r="AN2" s="667">
        <f>SUM(C3:AL3)</f>
        <v>5062811</v>
      </c>
      <c r="AO2" s="705">
        <v>0</v>
      </c>
      <c r="AP2" s="705">
        <v>25</v>
      </c>
      <c r="AQ2" s="705">
        <v>4</v>
      </c>
      <c r="AR2" s="631">
        <v>0</v>
      </c>
    </row>
    <row r="3" spans="1:44" s="226" customFormat="1" ht="15.75" customHeight="1" x14ac:dyDescent="0.3">
      <c r="A3" s="691"/>
      <c r="B3" s="386" t="s">
        <v>80</v>
      </c>
      <c r="C3" s="574">
        <v>190832</v>
      </c>
      <c r="D3" s="575"/>
      <c r="E3" s="576">
        <v>217385</v>
      </c>
      <c r="F3" s="576">
        <v>255825</v>
      </c>
      <c r="G3" s="577">
        <v>208919</v>
      </c>
      <c r="H3" s="578">
        <v>231000</v>
      </c>
      <c r="I3" s="575"/>
      <c r="J3" s="577">
        <v>161000</v>
      </c>
      <c r="K3" s="577">
        <v>20000</v>
      </c>
      <c r="L3" s="578">
        <v>220550</v>
      </c>
      <c r="M3" s="575"/>
      <c r="N3" s="576">
        <v>217450</v>
      </c>
      <c r="O3" s="576">
        <v>219400</v>
      </c>
      <c r="P3" s="576">
        <v>224700</v>
      </c>
      <c r="Q3" s="578">
        <v>213400</v>
      </c>
      <c r="R3" s="575"/>
      <c r="S3" s="579">
        <v>213850</v>
      </c>
      <c r="T3" s="580"/>
      <c r="U3" s="577">
        <v>212000</v>
      </c>
      <c r="V3" s="578">
        <v>212000</v>
      </c>
      <c r="W3" s="575"/>
      <c r="X3" s="577">
        <v>212000</v>
      </c>
      <c r="Y3" s="578">
        <v>212000</v>
      </c>
      <c r="Z3" s="576">
        <v>212000</v>
      </c>
      <c r="AA3" s="578">
        <v>212000</v>
      </c>
      <c r="AB3" s="577">
        <v>101500</v>
      </c>
      <c r="AC3" s="578">
        <v>212000</v>
      </c>
      <c r="AD3" s="576"/>
      <c r="AE3" s="577">
        <v>212000</v>
      </c>
      <c r="AF3" s="577">
        <v>50000</v>
      </c>
      <c r="AG3" s="578">
        <v>208000</v>
      </c>
      <c r="AH3" s="577">
        <v>50000</v>
      </c>
      <c r="AI3" s="575">
        <v>80000</v>
      </c>
      <c r="AJ3" s="578">
        <v>208000</v>
      </c>
      <c r="AK3" s="577">
        <v>50000</v>
      </c>
      <c r="AL3" s="585">
        <v>25000</v>
      </c>
      <c r="AM3" s="671"/>
      <c r="AN3" s="668"/>
      <c r="AO3" s="668"/>
      <c r="AP3" s="668"/>
      <c r="AQ3" s="668"/>
      <c r="AR3" s="632"/>
    </row>
    <row r="4" spans="1:44" s="226" customFormat="1" ht="15.75" customHeight="1" thickBot="1" x14ac:dyDescent="0.35">
      <c r="A4" s="692"/>
      <c r="B4" s="387" t="s">
        <v>196</v>
      </c>
      <c r="C4" s="252" t="s">
        <v>360</v>
      </c>
      <c r="D4" s="253"/>
      <c r="E4" s="254" t="s">
        <v>360</v>
      </c>
      <c r="F4" s="254" t="s">
        <v>360</v>
      </c>
      <c r="G4" s="255" t="s">
        <v>360</v>
      </c>
      <c r="H4" s="256" t="s">
        <v>360</v>
      </c>
      <c r="I4" s="253"/>
      <c r="J4" s="256" t="s">
        <v>360</v>
      </c>
      <c r="K4" s="255" t="s">
        <v>361</v>
      </c>
      <c r="L4" s="256" t="s">
        <v>360</v>
      </c>
      <c r="M4" s="253"/>
      <c r="N4" s="256" t="s">
        <v>360</v>
      </c>
      <c r="O4" s="256" t="s">
        <v>360</v>
      </c>
      <c r="P4" s="256" t="s">
        <v>360</v>
      </c>
      <c r="Q4" s="256" t="s">
        <v>360</v>
      </c>
      <c r="R4" s="253"/>
      <c r="S4" s="256" t="s">
        <v>360</v>
      </c>
      <c r="T4" s="257"/>
      <c r="U4" s="255" t="s">
        <v>360</v>
      </c>
      <c r="V4" s="256" t="s">
        <v>492</v>
      </c>
      <c r="W4" s="253"/>
      <c r="X4" s="256" t="s">
        <v>492</v>
      </c>
      <c r="Y4" s="256" t="s">
        <v>492</v>
      </c>
      <c r="Z4" s="256" t="s">
        <v>492</v>
      </c>
      <c r="AA4" s="256" t="s">
        <v>492</v>
      </c>
      <c r="AB4" s="255" t="s">
        <v>224</v>
      </c>
      <c r="AC4" s="256" t="s">
        <v>492</v>
      </c>
      <c r="AD4" s="254"/>
      <c r="AE4" s="256" t="s">
        <v>492</v>
      </c>
      <c r="AF4" s="596" t="s">
        <v>224</v>
      </c>
      <c r="AG4" s="256" t="s">
        <v>492</v>
      </c>
      <c r="AH4" s="255" t="s">
        <v>361</v>
      </c>
      <c r="AI4" s="253" t="s">
        <v>224</v>
      </c>
      <c r="AJ4" s="256" t="s">
        <v>492</v>
      </c>
      <c r="AK4" s="255" t="s">
        <v>224</v>
      </c>
      <c r="AL4" s="384" t="s">
        <v>543</v>
      </c>
      <c r="AM4" s="672"/>
      <c r="AN4" s="669"/>
      <c r="AO4" s="669"/>
      <c r="AP4" s="669"/>
      <c r="AQ4" s="669"/>
      <c r="AR4" s="633"/>
    </row>
    <row r="5" spans="1:44" s="226" customFormat="1" ht="16" customHeight="1" x14ac:dyDescent="0.3">
      <c r="A5" s="681" t="s">
        <v>94</v>
      </c>
      <c r="B5" s="251" t="s">
        <v>79</v>
      </c>
      <c r="C5" s="137">
        <v>5905</v>
      </c>
      <c r="D5" s="149"/>
      <c r="E5" s="159"/>
      <c r="F5" s="159"/>
      <c r="G5" s="113"/>
      <c r="H5" s="127">
        <v>20000</v>
      </c>
      <c r="I5" s="149"/>
      <c r="J5" s="113">
        <v>63000</v>
      </c>
      <c r="K5" s="113"/>
      <c r="L5" s="127"/>
      <c r="M5" s="149"/>
      <c r="N5" s="159"/>
      <c r="O5" s="159"/>
      <c r="P5" s="159"/>
      <c r="Q5" s="127"/>
      <c r="R5" s="149"/>
      <c r="S5" s="127"/>
      <c r="T5" s="149"/>
      <c r="U5" s="113"/>
      <c r="V5" s="127"/>
      <c r="W5" s="149"/>
      <c r="X5" s="113"/>
      <c r="Y5" s="127"/>
      <c r="Z5" s="159"/>
      <c r="AA5" s="127"/>
      <c r="AB5" s="113"/>
      <c r="AC5" s="127"/>
      <c r="AD5" s="169"/>
      <c r="AE5" s="332"/>
      <c r="AF5" s="126"/>
      <c r="AG5" s="170"/>
      <c r="AH5" s="126"/>
      <c r="AI5" s="148"/>
      <c r="AJ5" s="582"/>
      <c r="AK5" s="586"/>
      <c r="AL5" s="588"/>
      <c r="AM5" s="670">
        <f t="shared" ref="AM5" si="0">SUM(C5:AL5)</f>
        <v>88905</v>
      </c>
      <c r="AN5" s="667">
        <f t="shared" ref="AN5" si="1">SUM(C6:AL6)</f>
        <v>1415905</v>
      </c>
      <c r="AO5" s="632">
        <v>2</v>
      </c>
      <c r="AP5" s="632">
        <v>1</v>
      </c>
      <c r="AQ5" s="632">
        <v>0</v>
      </c>
      <c r="AR5" s="631">
        <v>0</v>
      </c>
    </row>
    <row r="6" spans="1:44" s="226" customFormat="1" ht="13" x14ac:dyDescent="0.3">
      <c r="A6" s="681"/>
      <c r="B6" s="141" t="s">
        <v>201</v>
      </c>
      <c r="C6" s="138">
        <v>15905</v>
      </c>
      <c r="D6" s="106"/>
      <c r="E6" s="153"/>
      <c r="F6" s="153"/>
      <c r="G6" s="112"/>
      <c r="H6" s="105" t="s">
        <v>124</v>
      </c>
      <c r="I6" s="106"/>
      <c r="J6" s="112">
        <v>1400000</v>
      </c>
      <c r="K6" s="112"/>
      <c r="L6" s="105"/>
      <c r="M6" s="106"/>
      <c r="N6" s="153"/>
      <c r="O6" s="153"/>
      <c r="P6" s="153"/>
      <c r="Q6" s="105"/>
      <c r="R6" s="106"/>
      <c r="S6" s="105"/>
      <c r="T6" s="106"/>
      <c r="U6" s="112"/>
      <c r="V6" s="105"/>
      <c r="W6" s="106"/>
      <c r="X6" s="112"/>
      <c r="Y6" s="105"/>
      <c r="Z6" s="153"/>
      <c r="AA6" s="105"/>
      <c r="AB6" s="112"/>
      <c r="AC6" s="105"/>
      <c r="AD6" s="153"/>
      <c r="AE6" s="112"/>
      <c r="AF6" s="112"/>
      <c r="AG6" s="105"/>
      <c r="AH6" s="112"/>
      <c r="AI6" s="106"/>
      <c r="AJ6" s="583"/>
      <c r="AK6" s="587"/>
      <c r="AL6" s="589"/>
      <c r="AM6" s="671"/>
      <c r="AN6" s="668"/>
      <c r="AO6" s="632"/>
      <c r="AP6" s="632"/>
      <c r="AQ6" s="632"/>
      <c r="AR6" s="632"/>
    </row>
    <row r="7" spans="1:44" s="226" customFormat="1" ht="15" customHeight="1" thickBot="1" x14ac:dyDescent="0.35">
      <c r="A7" s="681"/>
      <c r="B7" s="142" t="s">
        <v>196</v>
      </c>
      <c r="C7" s="227" t="s">
        <v>197</v>
      </c>
      <c r="D7" s="313"/>
      <c r="E7" s="158"/>
      <c r="F7" s="158"/>
      <c r="G7" s="114"/>
      <c r="H7" s="245" t="s">
        <v>198</v>
      </c>
      <c r="I7" s="108"/>
      <c r="J7" s="232" t="s">
        <v>198</v>
      </c>
      <c r="K7" s="232"/>
      <c r="L7" s="109"/>
      <c r="M7" s="108"/>
      <c r="N7" s="158"/>
      <c r="O7" s="158"/>
      <c r="P7" s="158"/>
      <c r="Q7" s="109"/>
      <c r="R7" s="108"/>
      <c r="S7" s="109"/>
      <c r="T7" s="108"/>
      <c r="U7" s="114"/>
      <c r="V7" s="109"/>
      <c r="W7" s="108"/>
      <c r="X7" s="114"/>
      <c r="Y7" s="109"/>
      <c r="Z7" s="160"/>
      <c r="AA7" s="150"/>
      <c r="AB7" s="130"/>
      <c r="AC7" s="150"/>
      <c r="AD7" s="160"/>
      <c r="AE7" s="130"/>
      <c r="AF7" s="130"/>
      <c r="AG7" s="150"/>
      <c r="AH7" s="130"/>
      <c r="AI7" s="151"/>
      <c r="AJ7" s="428"/>
      <c r="AK7" s="417"/>
      <c r="AL7" s="590"/>
      <c r="AM7" s="672"/>
      <c r="AN7" s="669"/>
      <c r="AO7" s="633"/>
      <c r="AP7" s="633"/>
      <c r="AQ7" s="633"/>
      <c r="AR7" s="633"/>
    </row>
    <row r="8" spans="1:44" s="226" customFormat="1" ht="13" x14ac:dyDescent="0.3">
      <c r="A8" s="682" t="s">
        <v>109</v>
      </c>
      <c r="B8" s="132" t="s">
        <v>79</v>
      </c>
      <c r="C8" s="137"/>
      <c r="D8" s="149"/>
      <c r="E8" s="159">
        <v>50000</v>
      </c>
      <c r="F8" s="159"/>
      <c r="G8" s="113"/>
      <c r="H8" s="127"/>
      <c r="I8" s="149"/>
      <c r="J8" s="113"/>
      <c r="K8" s="113"/>
      <c r="L8" s="127"/>
      <c r="M8" s="149"/>
      <c r="N8" s="159"/>
      <c r="O8" s="159"/>
      <c r="P8" s="159"/>
      <c r="Q8" s="127">
        <v>30000</v>
      </c>
      <c r="R8" s="149"/>
      <c r="S8" s="127"/>
      <c r="T8" s="149"/>
      <c r="U8" s="113"/>
      <c r="V8" s="127"/>
      <c r="W8" s="149"/>
      <c r="X8" s="113"/>
      <c r="Y8" s="139">
        <v>25000</v>
      </c>
      <c r="Z8" s="154"/>
      <c r="AA8" s="139"/>
      <c r="AB8" s="124"/>
      <c r="AC8" s="127"/>
      <c r="AD8" s="157"/>
      <c r="AE8" s="126"/>
      <c r="AF8" s="126"/>
      <c r="AG8" s="147"/>
      <c r="AH8" s="126"/>
      <c r="AI8" s="148"/>
      <c r="AJ8" s="582"/>
      <c r="AK8" s="586"/>
      <c r="AL8" s="588"/>
      <c r="AM8" s="670">
        <f t="shared" ref="AM8" si="2">SUM(C8:AL8)</f>
        <v>105000</v>
      </c>
      <c r="AN8" s="667">
        <f t="shared" ref="AN8" si="3">SUM(C9:AL9)</f>
        <v>260150</v>
      </c>
      <c r="AO8" s="678">
        <v>0</v>
      </c>
      <c r="AP8" s="678">
        <v>0</v>
      </c>
      <c r="AQ8" s="631">
        <v>3</v>
      </c>
      <c r="AR8" s="631">
        <v>0</v>
      </c>
    </row>
    <row r="9" spans="1:44" s="226" customFormat="1" ht="13" x14ac:dyDescent="0.3">
      <c r="A9" s="683"/>
      <c r="B9" s="133" t="s">
        <v>201</v>
      </c>
      <c r="C9" s="138"/>
      <c r="D9" s="106"/>
      <c r="E9" s="153">
        <v>127500</v>
      </c>
      <c r="F9" s="153"/>
      <c r="G9" s="112"/>
      <c r="H9" s="105"/>
      <c r="I9" s="106"/>
      <c r="J9" s="112"/>
      <c r="K9" s="112"/>
      <c r="L9" s="105"/>
      <c r="M9" s="106"/>
      <c r="N9" s="153"/>
      <c r="O9" s="153"/>
      <c r="P9" s="153"/>
      <c r="Q9" s="105">
        <v>82650</v>
      </c>
      <c r="R9" s="106"/>
      <c r="S9" s="105"/>
      <c r="T9" s="106"/>
      <c r="U9" s="112"/>
      <c r="V9" s="105"/>
      <c r="W9" s="106"/>
      <c r="X9" s="112"/>
      <c r="Y9" s="140">
        <v>50000</v>
      </c>
      <c r="Z9" s="155"/>
      <c r="AA9" s="140"/>
      <c r="AB9" s="120"/>
      <c r="AC9" s="105"/>
      <c r="AD9" s="153"/>
      <c r="AE9" s="112"/>
      <c r="AF9" s="112"/>
      <c r="AG9" s="105"/>
      <c r="AH9" s="112"/>
      <c r="AI9" s="106"/>
      <c r="AJ9" s="583"/>
      <c r="AK9" s="587"/>
      <c r="AL9" s="589"/>
      <c r="AM9" s="671"/>
      <c r="AN9" s="668"/>
      <c r="AO9" s="679"/>
      <c r="AP9" s="679"/>
      <c r="AQ9" s="632"/>
      <c r="AR9" s="632"/>
    </row>
    <row r="10" spans="1:44" s="226" customFormat="1" ht="13.5" thickBot="1" x14ac:dyDescent="0.35">
      <c r="A10" s="684"/>
      <c r="B10" s="134" t="s">
        <v>196</v>
      </c>
      <c r="C10" s="237"/>
      <c r="D10" s="108"/>
      <c r="E10" s="317" t="s">
        <v>224</v>
      </c>
      <c r="F10" s="158"/>
      <c r="G10" s="114"/>
      <c r="H10" s="109"/>
      <c r="I10" s="108"/>
      <c r="J10" s="114"/>
      <c r="K10" s="114"/>
      <c r="L10" s="109"/>
      <c r="M10" s="108"/>
      <c r="N10" s="158"/>
      <c r="O10" s="158"/>
      <c r="P10" s="158"/>
      <c r="Q10" s="317" t="s">
        <v>224</v>
      </c>
      <c r="R10" s="108"/>
      <c r="S10" s="109"/>
      <c r="T10" s="108"/>
      <c r="U10" s="114"/>
      <c r="V10" s="109"/>
      <c r="W10" s="108"/>
      <c r="X10" s="114"/>
      <c r="Y10" s="245" t="s">
        <v>224</v>
      </c>
      <c r="Z10" s="229"/>
      <c r="AA10" s="245"/>
      <c r="AB10" s="317"/>
      <c r="AC10" s="109"/>
      <c r="AD10" s="158"/>
      <c r="AE10" s="114"/>
      <c r="AF10" s="130"/>
      <c r="AG10" s="150"/>
      <c r="AH10" s="130"/>
      <c r="AI10" s="151"/>
      <c r="AJ10" s="428"/>
      <c r="AK10" s="417"/>
      <c r="AL10" s="590"/>
      <c r="AM10" s="672"/>
      <c r="AN10" s="669"/>
      <c r="AO10" s="680"/>
      <c r="AP10" s="680"/>
      <c r="AQ10" s="633"/>
      <c r="AR10" s="633"/>
    </row>
    <row r="11" spans="1:44" s="226" customFormat="1" ht="13" x14ac:dyDescent="0.3">
      <c r="A11" s="619" t="s">
        <v>504</v>
      </c>
      <c r="B11" s="132" t="s">
        <v>79</v>
      </c>
      <c r="C11" s="137"/>
      <c r="D11" s="149"/>
      <c r="E11" s="235"/>
      <c r="F11" s="159"/>
      <c r="G11" s="113"/>
      <c r="H11" s="127"/>
      <c r="I11" s="149"/>
      <c r="J11" s="113"/>
      <c r="K11" s="113"/>
      <c r="L11" s="127"/>
      <c r="M11" s="149"/>
      <c r="N11" s="159"/>
      <c r="O11" s="159"/>
      <c r="P11" s="159"/>
      <c r="Q11" s="235"/>
      <c r="R11" s="149"/>
      <c r="S11" s="127"/>
      <c r="T11" s="149"/>
      <c r="U11" s="113"/>
      <c r="V11" s="127"/>
      <c r="W11" s="149"/>
      <c r="X11" s="113"/>
      <c r="Y11" s="209"/>
      <c r="Z11" s="234"/>
      <c r="AA11" s="209"/>
      <c r="AB11" s="235"/>
      <c r="AC11" s="127"/>
      <c r="AD11" s="159"/>
      <c r="AE11" s="113"/>
      <c r="AF11" s="126"/>
      <c r="AG11" s="127">
        <v>7500</v>
      </c>
      <c r="AH11" s="126"/>
      <c r="AI11" s="148"/>
      <c r="AJ11" s="582"/>
      <c r="AK11" s="586"/>
      <c r="AL11" s="588"/>
      <c r="AM11" s="670">
        <f t="shared" ref="AM11" si="4">SUM(C11:AL11)</f>
        <v>7500</v>
      </c>
      <c r="AN11" s="667">
        <f t="shared" ref="AN11" si="5">SUM(C12:AL12)</f>
        <v>63582</v>
      </c>
      <c r="AO11" s="678">
        <v>0</v>
      </c>
      <c r="AP11" s="678">
        <v>1</v>
      </c>
      <c r="AQ11" s="631">
        <v>0</v>
      </c>
      <c r="AR11" s="631">
        <v>0</v>
      </c>
    </row>
    <row r="12" spans="1:44" s="226" customFormat="1" ht="14.5" customHeight="1" x14ac:dyDescent="0.3">
      <c r="A12" s="620"/>
      <c r="B12" s="133" t="s">
        <v>201</v>
      </c>
      <c r="C12" s="172"/>
      <c r="D12" s="107"/>
      <c r="E12" s="316"/>
      <c r="F12" s="152"/>
      <c r="G12" s="115"/>
      <c r="H12" s="104"/>
      <c r="I12" s="107"/>
      <c r="J12" s="115"/>
      <c r="K12" s="115"/>
      <c r="L12" s="104"/>
      <c r="M12" s="107"/>
      <c r="N12" s="152"/>
      <c r="O12" s="152"/>
      <c r="P12" s="152"/>
      <c r="Q12" s="316"/>
      <c r="R12" s="107"/>
      <c r="S12" s="104"/>
      <c r="T12" s="107"/>
      <c r="U12" s="115"/>
      <c r="V12" s="104"/>
      <c r="W12" s="107"/>
      <c r="X12" s="115"/>
      <c r="Y12" s="383"/>
      <c r="Z12" s="315"/>
      <c r="AA12" s="383"/>
      <c r="AB12" s="316"/>
      <c r="AC12" s="104"/>
      <c r="AD12" s="152"/>
      <c r="AE12" s="115"/>
      <c r="AF12" s="112"/>
      <c r="AG12" s="104">
        <v>63582</v>
      </c>
      <c r="AH12" s="112"/>
      <c r="AI12" s="106"/>
      <c r="AJ12" s="583"/>
      <c r="AK12" s="587"/>
      <c r="AL12" s="589"/>
      <c r="AM12" s="671"/>
      <c r="AN12" s="668"/>
      <c r="AO12" s="679"/>
      <c r="AP12" s="679"/>
      <c r="AQ12" s="632"/>
      <c r="AR12" s="632"/>
    </row>
    <row r="13" spans="1:44" s="226" customFormat="1" ht="15" customHeight="1" thickBot="1" x14ac:dyDescent="0.35">
      <c r="A13" s="621"/>
      <c r="B13" s="134" t="s">
        <v>196</v>
      </c>
      <c r="C13" s="136"/>
      <c r="D13" s="151"/>
      <c r="E13" s="232"/>
      <c r="F13" s="160"/>
      <c r="G13" s="130"/>
      <c r="H13" s="150"/>
      <c r="I13" s="151"/>
      <c r="J13" s="130"/>
      <c r="K13" s="130"/>
      <c r="L13" s="150"/>
      <c r="M13" s="151"/>
      <c r="N13" s="160"/>
      <c r="O13" s="160"/>
      <c r="P13" s="160"/>
      <c r="Q13" s="232"/>
      <c r="R13" s="151"/>
      <c r="S13" s="150"/>
      <c r="T13" s="151"/>
      <c r="U13" s="130"/>
      <c r="V13" s="150"/>
      <c r="W13" s="151"/>
      <c r="X13" s="130"/>
      <c r="Y13" s="213"/>
      <c r="Z13" s="233"/>
      <c r="AA13" s="213"/>
      <c r="AB13" s="232"/>
      <c r="AC13" s="150"/>
      <c r="AD13" s="160"/>
      <c r="AE13" s="130"/>
      <c r="AF13" s="130"/>
      <c r="AG13" s="150" t="s">
        <v>197</v>
      </c>
      <c r="AH13" s="130"/>
      <c r="AI13" s="151"/>
      <c r="AJ13" s="428"/>
      <c r="AK13" s="417"/>
      <c r="AL13" s="590"/>
      <c r="AM13" s="672"/>
      <c r="AN13" s="669"/>
      <c r="AO13" s="680"/>
      <c r="AP13" s="680"/>
      <c r="AQ13" s="633"/>
      <c r="AR13" s="633"/>
    </row>
    <row r="14" spans="1:44" s="226" customFormat="1" ht="13" x14ac:dyDescent="0.3">
      <c r="A14" s="685" t="s">
        <v>74</v>
      </c>
      <c r="B14" s="132" t="s">
        <v>79</v>
      </c>
      <c r="C14" s="121">
        <v>50000</v>
      </c>
      <c r="D14" s="163"/>
      <c r="E14" s="179"/>
      <c r="F14" s="179"/>
      <c r="G14" s="123"/>
      <c r="H14" s="167"/>
      <c r="I14" s="166"/>
      <c r="J14" s="123"/>
      <c r="K14" s="123"/>
      <c r="L14" s="162">
        <v>100000</v>
      </c>
      <c r="M14" s="163"/>
      <c r="N14" s="161">
        <v>50000</v>
      </c>
      <c r="O14" s="161">
        <v>50000</v>
      </c>
      <c r="P14" s="179"/>
      <c r="Q14" s="167"/>
      <c r="R14" s="166"/>
      <c r="S14" s="381">
        <v>30000</v>
      </c>
      <c r="T14" s="382"/>
      <c r="U14" s="123"/>
      <c r="V14" s="167"/>
      <c r="W14" s="166"/>
      <c r="X14" s="123"/>
      <c r="Y14" s="162">
        <v>25000</v>
      </c>
      <c r="Z14" s="161">
        <v>35000</v>
      </c>
      <c r="AA14" s="162">
        <v>50000</v>
      </c>
      <c r="AB14" s="121"/>
      <c r="AC14" s="104">
        <v>50000</v>
      </c>
      <c r="AD14" s="169">
        <v>20000</v>
      </c>
      <c r="AE14" s="332">
        <v>34841</v>
      </c>
      <c r="AF14" s="332">
        <v>95954</v>
      </c>
      <c r="AG14" s="170">
        <v>95000</v>
      </c>
      <c r="AH14" s="126">
        <v>40000</v>
      </c>
      <c r="AI14" s="148"/>
      <c r="AJ14" s="582"/>
      <c r="AK14" s="586"/>
      <c r="AL14" s="588"/>
      <c r="AM14" s="670">
        <f t="shared" ref="AM14" si="6">SUM(C14:AL14)</f>
        <v>725795</v>
      </c>
      <c r="AN14" s="667">
        <f t="shared" ref="AN14" si="7">SUM(C15:AL15)</f>
        <v>3157221</v>
      </c>
      <c r="AO14" s="678">
        <v>4</v>
      </c>
      <c r="AP14" s="631">
        <v>9</v>
      </c>
      <c r="AQ14" s="631">
        <v>0</v>
      </c>
      <c r="AR14" s="631">
        <v>1</v>
      </c>
    </row>
    <row r="15" spans="1:44" s="226" customFormat="1" ht="13" x14ac:dyDescent="0.3">
      <c r="A15" s="685"/>
      <c r="B15" s="135" t="s">
        <v>201</v>
      </c>
      <c r="C15" s="121">
        <v>100000</v>
      </c>
      <c r="D15" s="163"/>
      <c r="E15" s="179"/>
      <c r="F15" s="179"/>
      <c r="G15" s="122"/>
      <c r="H15" s="168"/>
      <c r="I15" s="166"/>
      <c r="J15" s="123"/>
      <c r="K15" s="123"/>
      <c r="L15" s="162">
        <v>1119109</v>
      </c>
      <c r="M15" s="163"/>
      <c r="N15" s="161" t="s">
        <v>137</v>
      </c>
      <c r="O15" s="161">
        <v>447475</v>
      </c>
      <c r="P15" s="179"/>
      <c r="Q15" s="167"/>
      <c r="R15" s="166"/>
      <c r="S15" s="162">
        <v>69000</v>
      </c>
      <c r="T15" s="163"/>
      <c r="U15" s="123"/>
      <c r="V15" s="167"/>
      <c r="W15" s="166"/>
      <c r="X15" s="123"/>
      <c r="Y15" s="162">
        <v>95000</v>
      </c>
      <c r="Z15" s="155">
        <v>101500</v>
      </c>
      <c r="AA15" s="140">
        <v>104240</v>
      </c>
      <c r="AB15" s="120"/>
      <c r="AC15" s="105">
        <v>174280</v>
      </c>
      <c r="AD15" s="153">
        <v>40000</v>
      </c>
      <c r="AE15" s="112">
        <v>73377</v>
      </c>
      <c r="AF15" s="598">
        <v>555893</v>
      </c>
      <c r="AG15" s="105">
        <v>197347</v>
      </c>
      <c r="AH15" s="587">
        <v>80000</v>
      </c>
      <c r="AI15" s="106"/>
      <c r="AJ15" s="583"/>
      <c r="AK15" s="587"/>
      <c r="AL15" s="589"/>
      <c r="AM15" s="671"/>
      <c r="AN15" s="668"/>
      <c r="AO15" s="679"/>
      <c r="AP15" s="632"/>
      <c r="AQ15" s="632"/>
      <c r="AR15" s="632"/>
    </row>
    <row r="16" spans="1:44" s="226" customFormat="1" ht="13.5" thickBot="1" x14ac:dyDescent="0.35">
      <c r="A16" s="685"/>
      <c r="B16" s="178" t="s">
        <v>196</v>
      </c>
      <c r="C16" s="232" t="s">
        <v>197</v>
      </c>
      <c r="D16" s="238"/>
      <c r="E16" s="188"/>
      <c r="F16" s="239"/>
      <c r="G16" s="280"/>
      <c r="H16" s="314"/>
      <c r="I16" s="238"/>
      <c r="J16" s="280"/>
      <c r="K16" s="280"/>
      <c r="L16" s="213" t="s">
        <v>198</v>
      </c>
      <c r="M16" s="238"/>
      <c r="N16" s="232" t="s">
        <v>197</v>
      </c>
      <c r="O16" s="229" t="s">
        <v>197</v>
      </c>
      <c r="P16" s="239"/>
      <c r="Q16" s="240"/>
      <c r="R16" s="241"/>
      <c r="S16" s="232" t="s">
        <v>197</v>
      </c>
      <c r="T16" s="241"/>
      <c r="U16" s="242"/>
      <c r="V16" s="240"/>
      <c r="W16" s="241"/>
      <c r="X16" s="242"/>
      <c r="Y16" s="245" t="s">
        <v>197</v>
      </c>
      <c r="Z16" s="233" t="s">
        <v>197</v>
      </c>
      <c r="AA16" s="213" t="s">
        <v>197</v>
      </c>
      <c r="AB16" s="232"/>
      <c r="AC16" s="150" t="s">
        <v>197</v>
      </c>
      <c r="AD16" s="160" t="s">
        <v>455</v>
      </c>
      <c r="AE16" s="130" t="s">
        <v>198</v>
      </c>
      <c r="AF16" s="108" t="s">
        <v>198</v>
      </c>
      <c r="AG16" s="150" t="s">
        <v>198</v>
      </c>
      <c r="AH16" s="130" t="s">
        <v>197</v>
      </c>
      <c r="AI16" s="151"/>
      <c r="AJ16" s="428"/>
      <c r="AK16" s="417"/>
      <c r="AL16" s="590"/>
      <c r="AM16" s="672"/>
      <c r="AN16" s="669"/>
      <c r="AO16" s="680"/>
      <c r="AP16" s="633"/>
      <c r="AQ16" s="633"/>
      <c r="AR16" s="633"/>
    </row>
    <row r="17" spans="1:44" s="226" customFormat="1" ht="13" x14ac:dyDescent="0.3">
      <c r="A17" s="642" t="s">
        <v>18</v>
      </c>
      <c r="B17" s="132" t="s">
        <v>79</v>
      </c>
      <c r="C17" s="124">
        <v>20000</v>
      </c>
      <c r="D17" s="144"/>
      <c r="E17" s="154"/>
      <c r="F17" s="154"/>
      <c r="G17" s="124"/>
      <c r="H17" s="139"/>
      <c r="I17" s="144"/>
      <c r="J17" s="124"/>
      <c r="K17" s="124"/>
      <c r="L17" s="139"/>
      <c r="M17" s="144"/>
      <c r="N17" s="154"/>
      <c r="O17" s="154"/>
      <c r="P17" s="154"/>
      <c r="Q17" s="139"/>
      <c r="R17" s="144"/>
      <c r="S17" s="139"/>
      <c r="T17" s="144"/>
      <c r="U17" s="124"/>
      <c r="V17" s="139"/>
      <c r="W17" s="144"/>
      <c r="X17" s="124">
        <v>40000</v>
      </c>
      <c r="Y17" s="139"/>
      <c r="Z17" s="154"/>
      <c r="AA17" s="139"/>
      <c r="AB17" s="124"/>
      <c r="AC17" s="127">
        <v>50000</v>
      </c>
      <c r="AD17" s="157"/>
      <c r="AE17" s="126"/>
      <c r="AF17" s="126"/>
      <c r="AG17" s="147"/>
      <c r="AH17" s="126"/>
      <c r="AI17" s="148"/>
      <c r="AJ17" s="582"/>
      <c r="AK17" s="586"/>
      <c r="AL17" s="588"/>
      <c r="AM17" s="670">
        <f t="shared" ref="AM17" si="8">SUM(C17:AL17)</f>
        <v>110000</v>
      </c>
      <c r="AN17" s="667">
        <f t="shared" ref="AN17" si="9">SUM(C18:AL18)</f>
        <v>227499</v>
      </c>
      <c r="AO17" s="632">
        <v>0</v>
      </c>
      <c r="AP17" s="631">
        <v>3</v>
      </c>
      <c r="AQ17" s="631">
        <v>0</v>
      </c>
      <c r="AR17" s="631">
        <v>0</v>
      </c>
    </row>
    <row r="18" spans="1:44" s="226" customFormat="1" ht="13" x14ac:dyDescent="0.3">
      <c r="A18" s="643"/>
      <c r="B18" s="133" t="s">
        <v>201</v>
      </c>
      <c r="C18" s="120">
        <v>37499</v>
      </c>
      <c r="D18" s="145"/>
      <c r="E18" s="155"/>
      <c r="F18" s="155"/>
      <c r="G18" s="120"/>
      <c r="H18" s="140"/>
      <c r="I18" s="145"/>
      <c r="J18" s="120"/>
      <c r="K18" s="120"/>
      <c r="L18" s="140"/>
      <c r="M18" s="145"/>
      <c r="N18" s="155"/>
      <c r="O18" s="155"/>
      <c r="P18" s="155"/>
      <c r="Q18" s="140"/>
      <c r="R18" s="145"/>
      <c r="S18" s="140"/>
      <c r="T18" s="145"/>
      <c r="U18" s="120"/>
      <c r="V18" s="140"/>
      <c r="W18" s="145"/>
      <c r="X18" s="120">
        <v>90000</v>
      </c>
      <c r="Y18" s="140"/>
      <c r="Z18" s="155"/>
      <c r="AA18" s="140"/>
      <c r="AB18" s="120"/>
      <c r="AC18" s="105">
        <v>100000</v>
      </c>
      <c r="AD18" s="153"/>
      <c r="AE18" s="112"/>
      <c r="AF18" s="112"/>
      <c r="AG18" s="105"/>
      <c r="AH18" s="112"/>
      <c r="AI18" s="106"/>
      <c r="AJ18" s="583"/>
      <c r="AK18" s="587"/>
      <c r="AL18" s="589"/>
      <c r="AM18" s="671"/>
      <c r="AN18" s="668"/>
      <c r="AO18" s="632"/>
      <c r="AP18" s="632"/>
      <c r="AQ18" s="632"/>
      <c r="AR18" s="632"/>
    </row>
    <row r="19" spans="1:44" s="226" customFormat="1" ht="13.5" thickBot="1" x14ac:dyDescent="0.35">
      <c r="A19" s="644"/>
      <c r="B19" s="134" t="s">
        <v>196</v>
      </c>
      <c r="C19" s="232" t="s">
        <v>197</v>
      </c>
      <c r="D19" s="146"/>
      <c r="E19" s="156"/>
      <c r="F19" s="156"/>
      <c r="G19" s="118"/>
      <c r="H19" s="125"/>
      <c r="I19" s="146"/>
      <c r="J19" s="118"/>
      <c r="K19" s="118"/>
      <c r="L19" s="125"/>
      <c r="M19" s="146"/>
      <c r="N19" s="156"/>
      <c r="O19" s="156"/>
      <c r="P19" s="156"/>
      <c r="Q19" s="125"/>
      <c r="R19" s="146"/>
      <c r="S19" s="125"/>
      <c r="T19" s="146"/>
      <c r="U19" s="118"/>
      <c r="V19" s="125"/>
      <c r="W19" s="146"/>
      <c r="X19" s="232" t="s">
        <v>197</v>
      </c>
      <c r="Y19" s="125"/>
      <c r="Z19" s="189"/>
      <c r="AA19" s="193"/>
      <c r="AB19" s="190"/>
      <c r="AC19" s="150" t="s">
        <v>197</v>
      </c>
      <c r="AD19" s="160"/>
      <c r="AE19" s="130"/>
      <c r="AF19" s="130"/>
      <c r="AG19" s="150"/>
      <c r="AH19" s="130"/>
      <c r="AI19" s="151"/>
      <c r="AJ19" s="428"/>
      <c r="AK19" s="417"/>
      <c r="AL19" s="590"/>
      <c r="AM19" s="672"/>
      <c r="AN19" s="669"/>
      <c r="AO19" s="633"/>
      <c r="AP19" s="633"/>
      <c r="AQ19" s="633"/>
      <c r="AR19" s="633"/>
    </row>
    <row r="20" spans="1:44" s="226" customFormat="1" ht="13" x14ac:dyDescent="0.3">
      <c r="A20" s="652" t="s">
        <v>145</v>
      </c>
      <c r="B20" s="132" t="s">
        <v>79</v>
      </c>
      <c r="C20" s="126"/>
      <c r="D20" s="148"/>
      <c r="E20" s="157"/>
      <c r="F20" s="157"/>
      <c r="G20" s="126"/>
      <c r="H20" s="147"/>
      <c r="I20" s="148"/>
      <c r="J20" s="126"/>
      <c r="K20" s="126"/>
      <c r="L20" s="147"/>
      <c r="M20" s="148"/>
      <c r="N20" s="157"/>
      <c r="O20" s="157">
        <v>14450</v>
      </c>
      <c r="P20" s="157"/>
      <c r="Q20" s="147">
        <v>15500</v>
      </c>
      <c r="R20" s="148"/>
      <c r="S20" s="147">
        <v>30000</v>
      </c>
      <c r="T20" s="148"/>
      <c r="U20" s="126"/>
      <c r="V20" s="147"/>
      <c r="W20" s="148"/>
      <c r="X20" s="126"/>
      <c r="Y20" s="147"/>
      <c r="Z20" s="159"/>
      <c r="AA20" s="127"/>
      <c r="AB20" s="113"/>
      <c r="AC20" s="127"/>
      <c r="AD20" s="157"/>
      <c r="AE20" s="332"/>
      <c r="AF20" s="126"/>
      <c r="AG20" s="170"/>
      <c r="AH20" s="126"/>
      <c r="AI20" s="148"/>
      <c r="AJ20" s="582"/>
      <c r="AK20" s="586"/>
      <c r="AL20" s="588"/>
      <c r="AM20" s="670">
        <f t="shared" ref="AM20:AM80" si="10">SUM(C20:AL20)</f>
        <v>59950</v>
      </c>
      <c r="AN20" s="667">
        <f t="shared" ref="AN20" si="11">SUM(C21:AL21)</f>
        <v>123900</v>
      </c>
      <c r="AO20" s="706">
        <v>0</v>
      </c>
      <c r="AP20" s="631">
        <v>3</v>
      </c>
      <c r="AQ20" s="631">
        <v>0</v>
      </c>
      <c r="AR20" s="631">
        <v>0</v>
      </c>
    </row>
    <row r="21" spans="1:44" s="226" customFormat="1" ht="13" x14ac:dyDescent="0.3">
      <c r="A21" s="648"/>
      <c r="B21" s="133" t="s">
        <v>201</v>
      </c>
      <c r="C21" s="112"/>
      <c r="D21" s="106"/>
      <c r="E21" s="153"/>
      <c r="F21" s="153"/>
      <c r="G21" s="112"/>
      <c r="H21" s="105"/>
      <c r="I21" s="106"/>
      <c r="J21" s="112"/>
      <c r="K21" s="112"/>
      <c r="L21" s="105"/>
      <c r="M21" s="106"/>
      <c r="N21" s="153"/>
      <c r="O21" s="153">
        <v>28900</v>
      </c>
      <c r="P21" s="153"/>
      <c r="Q21" s="105">
        <v>35000</v>
      </c>
      <c r="R21" s="106"/>
      <c r="S21" s="105">
        <v>60000</v>
      </c>
      <c r="T21" s="106"/>
      <c r="U21" s="112"/>
      <c r="V21" s="105"/>
      <c r="W21" s="106"/>
      <c r="X21" s="112"/>
      <c r="Y21" s="105"/>
      <c r="Z21" s="153"/>
      <c r="AA21" s="105"/>
      <c r="AB21" s="112"/>
      <c r="AC21" s="105"/>
      <c r="AD21" s="153"/>
      <c r="AE21" s="112"/>
      <c r="AF21" s="112"/>
      <c r="AG21" s="105"/>
      <c r="AH21" s="112"/>
      <c r="AI21" s="106"/>
      <c r="AJ21" s="583"/>
      <c r="AK21" s="587"/>
      <c r="AL21" s="589"/>
      <c r="AM21" s="671"/>
      <c r="AN21" s="668"/>
      <c r="AO21" s="707"/>
      <c r="AP21" s="632"/>
      <c r="AQ21" s="632"/>
      <c r="AR21" s="632"/>
    </row>
    <row r="22" spans="1:44" s="226" customFormat="1" ht="13.5" thickBot="1" x14ac:dyDescent="0.35">
      <c r="A22" s="649"/>
      <c r="B22" s="134" t="s">
        <v>196</v>
      </c>
      <c r="C22" s="114"/>
      <c r="D22" s="108"/>
      <c r="E22" s="158"/>
      <c r="F22" s="158"/>
      <c r="G22" s="114"/>
      <c r="H22" s="109"/>
      <c r="I22" s="108"/>
      <c r="J22" s="114"/>
      <c r="K22" s="114"/>
      <c r="L22" s="109"/>
      <c r="M22" s="108"/>
      <c r="N22" s="158"/>
      <c r="O22" s="232" t="s">
        <v>197</v>
      </c>
      <c r="P22" s="158"/>
      <c r="Q22" s="232" t="s">
        <v>197</v>
      </c>
      <c r="R22" s="146"/>
      <c r="S22" s="232" t="s">
        <v>197</v>
      </c>
      <c r="T22" s="146"/>
      <c r="U22" s="114"/>
      <c r="V22" s="109"/>
      <c r="W22" s="108"/>
      <c r="X22" s="114"/>
      <c r="Y22" s="109"/>
      <c r="Z22" s="160"/>
      <c r="AA22" s="150"/>
      <c r="AB22" s="130"/>
      <c r="AC22" s="150"/>
      <c r="AD22" s="160"/>
      <c r="AE22" s="130"/>
      <c r="AF22" s="130"/>
      <c r="AG22" s="150"/>
      <c r="AH22" s="130"/>
      <c r="AI22" s="151"/>
      <c r="AJ22" s="428"/>
      <c r="AK22" s="417"/>
      <c r="AL22" s="590"/>
      <c r="AM22" s="672"/>
      <c r="AN22" s="669"/>
      <c r="AO22" s="708"/>
      <c r="AP22" s="633"/>
      <c r="AQ22" s="633"/>
      <c r="AR22" s="633"/>
    </row>
    <row r="23" spans="1:44" s="226" customFormat="1" ht="13" x14ac:dyDescent="0.3">
      <c r="A23" s="642" t="s">
        <v>202</v>
      </c>
      <c r="B23" s="132" t="s">
        <v>79</v>
      </c>
      <c r="C23" s="113">
        <v>11185</v>
      </c>
      <c r="D23" s="149"/>
      <c r="E23" s="159"/>
      <c r="F23" s="159"/>
      <c r="G23" s="113"/>
      <c r="H23" s="127"/>
      <c r="I23" s="149"/>
      <c r="J23" s="113"/>
      <c r="K23" s="113"/>
      <c r="L23" s="127"/>
      <c r="M23" s="149"/>
      <c r="N23" s="159"/>
      <c r="O23" s="159"/>
      <c r="P23" s="159"/>
      <c r="Q23" s="127"/>
      <c r="R23" s="149"/>
      <c r="S23" s="127">
        <v>6225</v>
      </c>
      <c r="T23" s="149"/>
      <c r="U23" s="113"/>
      <c r="V23" s="127"/>
      <c r="W23" s="149"/>
      <c r="X23" s="113"/>
      <c r="Y23" s="127"/>
      <c r="Z23" s="159"/>
      <c r="AA23" s="127">
        <v>22000</v>
      </c>
      <c r="AB23" s="113"/>
      <c r="AC23" s="127">
        <v>23000</v>
      </c>
      <c r="AD23" s="169">
        <v>10000</v>
      </c>
      <c r="AE23" s="126">
        <v>10000</v>
      </c>
      <c r="AF23" s="126"/>
      <c r="AG23" s="147"/>
      <c r="AH23" s="126"/>
      <c r="AI23" s="148"/>
      <c r="AJ23" s="582"/>
      <c r="AK23" s="586"/>
      <c r="AL23" s="588"/>
      <c r="AM23" s="670">
        <f t="shared" ref="AM23:AM68" si="12">SUM(C23:AL23)</f>
        <v>82410</v>
      </c>
      <c r="AN23" s="667">
        <f t="shared" ref="AN23" si="13">SUM(C24:AL24)</f>
        <v>200945</v>
      </c>
      <c r="AO23" s="709">
        <v>3</v>
      </c>
      <c r="AP23" s="678">
        <v>1</v>
      </c>
      <c r="AQ23" s="631">
        <v>0</v>
      </c>
      <c r="AR23" s="631">
        <v>1</v>
      </c>
    </row>
    <row r="24" spans="1:44" s="226" customFormat="1" ht="13" x14ac:dyDescent="0.3">
      <c r="A24" s="643"/>
      <c r="B24" s="133" t="s">
        <v>201</v>
      </c>
      <c r="C24" s="112">
        <v>22790</v>
      </c>
      <c r="D24" s="106"/>
      <c r="E24" s="153"/>
      <c r="F24" s="153"/>
      <c r="G24" s="112"/>
      <c r="H24" s="105"/>
      <c r="I24" s="106"/>
      <c r="J24" s="112"/>
      <c r="K24" s="112"/>
      <c r="L24" s="105"/>
      <c r="M24" s="106"/>
      <c r="N24" s="153"/>
      <c r="O24" s="153"/>
      <c r="P24" s="153"/>
      <c r="Q24" s="105"/>
      <c r="R24" s="106"/>
      <c r="S24" s="105">
        <v>32255</v>
      </c>
      <c r="T24" s="106"/>
      <c r="U24" s="112"/>
      <c r="V24" s="105"/>
      <c r="W24" s="106"/>
      <c r="X24" s="112"/>
      <c r="Y24" s="105"/>
      <c r="Z24" s="153"/>
      <c r="AA24" s="105">
        <v>44900</v>
      </c>
      <c r="AB24" s="112"/>
      <c r="AC24" s="105">
        <v>61000</v>
      </c>
      <c r="AD24" s="153">
        <v>20000</v>
      </c>
      <c r="AE24" s="112">
        <v>20000</v>
      </c>
      <c r="AF24" s="112"/>
      <c r="AG24" s="105"/>
      <c r="AH24" s="112"/>
      <c r="AI24" s="106"/>
      <c r="AJ24" s="583"/>
      <c r="AK24" s="587"/>
      <c r="AL24" s="589"/>
      <c r="AM24" s="671"/>
      <c r="AN24" s="668"/>
      <c r="AO24" s="710"/>
      <c r="AP24" s="679"/>
      <c r="AQ24" s="632"/>
      <c r="AR24" s="632"/>
    </row>
    <row r="25" spans="1:44" s="226" customFormat="1" ht="13.5" thickBot="1" x14ac:dyDescent="0.35">
      <c r="A25" s="644"/>
      <c r="B25" s="134" t="s">
        <v>196</v>
      </c>
      <c r="C25" s="232" t="s">
        <v>197</v>
      </c>
      <c r="D25" s="146"/>
      <c r="E25" s="158"/>
      <c r="F25" s="158"/>
      <c r="G25" s="114"/>
      <c r="H25" s="109"/>
      <c r="I25" s="108"/>
      <c r="J25" s="114"/>
      <c r="K25" s="114"/>
      <c r="L25" s="109"/>
      <c r="M25" s="108"/>
      <c r="N25" s="158"/>
      <c r="O25" s="158"/>
      <c r="P25" s="158"/>
      <c r="Q25" s="109"/>
      <c r="R25" s="108"/>
      <c r="S25" s="232" t="s">
        <v>198</v>
      </c>
      <c r="T25" s="146"/>
      <c r="U25" s="114"/>
      <c r="V25" s="109"/>
      <c r="W25" s="108"/>
      <c r="X25" s="114"/>
      <c r="Y25" s="109"/>
      <c r="Z25" s="160"/>
      <c r="AA25" s="150" t="s">
        <v>198</v>
      </c>
      <c r="AB25" s="130"/>
      <c r="AC25" s="150" t="s">
        <v>198</v>
      </c>
      <c r="AD25" s="160" t="s">
        <v>455</v>
      </c>
      <c r="AE25" s="130" t="s">
        <v>197</v>
      </c>
      <c r="AF25" s="130"/>
      <c r="AG25" s="150"/>
      <c r="AH25" s="130"/>
      <c r="AI25" s="151"/>
      <c r="AJ25" s="428"/>
      <c r="AK25" s="417"/>
      <c r="AL25" s="590"/>
      <c r="AM25" s="672"/>
      <c r="AN25" s="669"/>
      <c r="AO25" s="711"/>
      <c r="AP25" s="680"/>
      <c r="AQ25" s="633"/>
      <c r="AR25" s="633"/>
    </row>
    <row r="26" spans="1:44" s="226" customFormat="1" ht="13" x14ac:dyDescent="0.3">
      <c r="A26" s="652" t="s">
        <v>30</v>
      </c>
      <c r="B26" s="132" t="s">
        <v>79</v>
      </c>
      <c r="C26" s="113"/>
      <c r="D26" s="149"/>
      <c r="E26" s="159"/>
      <c r="F26" s="159"/>
      <c r="G26" s="113"/>
      <c r="H26" s="127"/>
      <c r="I26" s="149"/>
      <c r="J26" s="113"/>
      <c r="K26" s="113"/>
      <c r="L26" s="127"/>
      <c r="M26" s="149"/>
      <c r="N26" s="159"/>
      <c r="O26" s="159">
        <v>100000</v>
      </c>
      <c r="P26" s="159"/>
      <c r="Q26" s="127"/>
      <c r="R26" s="149"/>
      <c r="S26" s="127"/>
      <c r="T26" s="149"/>
      <c r="U26" s="113">
        <v>35000</v>
      </c>
      <c r="V26" s="127"/>
      <c r="W26" s="149"/>
      <c r="X26" s="113"/>
      <c r="Y26" s="127"/>
      <c r="Z26" s="159"/>
      <c r="AA26" s="127"/>
      <c r="AB26" s="113"/>
      <c r="AC26" s="127"/>
      <c r="AD26" s="157"/>
      <c r="AE26" s="126"/>
      <c r="AF26" s="126"/>
      <c r="AG26" s="147"/>
      <c r="AH26" s="126"/>
      <c r="AI26" s="148"/>
      <c r="AJ26" s="582"/>
      <c r="AK26" s="586"/>
      <c r="AL26" s="588"/>
      <c r="AM26" s="670">
        <f t="shared" ref="AM26:AM71" si="14">SUM(C26:AL26)</f>
        <v>135000</v>
      </c>
      <c r="AN26" s="667">
        <f t="shared" ref="AN26" si="15">SUM(C27:AL27)</f>
        <v>275000</v>
      </c>
      <c r="AO26" s="678">
        <v>2</v>
      </c>
      <c r="AP26" s="631">
        <v>0</v>
      </c>
      <c r="AQ26" s="631">
        <v>0</v>
      </c>
      <c r="AR26" s="631">
        <v>0</v>
      </c>
    </row>
    <row r="27" spans="1:44" s="226" customFormat="1" ht="13" x14ac:dyDescent="0.3">
      <c r="A27" s="648"/>
      <c r="B27" s="133" t="s">
        <v>201</v>
      </c>
      <c r="C27" s="112"/>
      <c r="D27" s="106"/>
      <c r="E27" s="153"/>
      <c r="F27" s="153"/>
      <c r="G27" s="112"/>
      <c r="H27" s="105"/>
      <c r="I27" s="106"/>
      <c r="J27" s="112"/>
      <c r="K27" s="112"/>
      <c r="L27" s="105"/>
      <c r="M27" s="106"/>
      <c r="N27" s="153"/>
      <c r="O27" s="153">
        <v>205000</v>
      </c>
      <c r="P27" s="153"/>
      <c r="Q27" s="105"/>
      <c r="R27" s="106"/>
      <c r="S27" s="105"/>
      <c r="T27" s="106"/>
      <c r="U27" s="112">
        <v>70000</v>
      </c>
      <c r="V27" s="105"/>
      <c r="W27" s="106"/>
      <c r="X27" s="112"/>
      <c r="Y27" s="105"/>
      <c r="Z27" s="153"/>
      <c r="AA27" s="105"/>
      <c r="AB27" s="112"/>
      <c r="AC27" s="105"/>
      <c r="AD27" s="153"/>
      <c r="AE27" s="112"/>
      <c r="AF27" s="112"/>
      <c r="AG27" s="105"/>
      <c r="AH27" s="112"/>
      <c r="AI27" s="106"/>
      <c r="AJ27" s="583"/>
      <c r="AK27" s="587"/>
      <c r="AL27" s="589"/>
      <c r="AM27" s="671"/>
      <c r="AN27" s="668"/>
      <c r="AO27" s="679"/>
      <c r="AP27" s="632"/>
      <c r="AQ27" s="632"/>
      <c r="AR27" s="632"/>
    </row>
    <row r="28" spans="1:44" s="226" customFormat="1" ht="13.5" thickBot="1" x14ac:dyDescent="0.35">
      <c r="A28" s="649"/>
      <c r="B28" s="134" t="s">
        <v>196</v>
      </c>
      <c r="C28" s="130"/>
      <c r="D28" s="151"/>
      <c r="E28" s="160"/>
      <c r="F28" s="160"/>
      <c r="G28" s="130"/>
      <c r="H28" s="150"/>
      <c r="I28" s="151"/>
      <c r="J28" s="130"/>
      <c r="K28" s="130"/>
      <c r="L28" s="150"/>
      <c r="M28" s="151"/>
      <c r="N28" s="160"/>
      <c r="O28" s="232" t="s">
        <v>198</v>
      </c>
      <c r="P28" s="160"/>
      <c r="Q28" s="150"/>
      <c r="R28" s="151"/>
      <c r="S28" s="150"/>
      <c r="T28" s="151"/>
      <c r="U28" s="232" t="s">
        <v>198</v>
      </c>
      <c r="V28" s="150"/>
      <c r="W28" s="151"/>
      <c r="X28" s="130"/>
      <c r="Y28" s="150"/>
      <c r="Z28" s="160"/>
      <c r="AA28" s="150"/>
      <c r="AB28" s="130"/>
      <c r="AC28" s="150"/>
      <c r="AD28" s="160"/>
      <c r="AE28" s="130"/>
      <c r="AF28" s="130"/>
      <c r="AG28" s="150"/>
      <c r="AH28" s="130"/>
      <c r="AI28" s="151"/>
      <c r="AJ28" s="428"/>
      <c r="AK28" s="417"/>
      <c r="AL28" s="590"/>
      <c r="AM28" s="672"/>
      <c r="AN28" s="669"/>
      <c r="AO28" s="680"/>
      <c r="AP28" s="633"/>
      <c r="AQ28" s="633"/>
      <c r="AR28" s="633"/>
    </row>
    <row r="29" spans="1:44" s="226" customFormat="1" ht="13" x14ac:dyDescent="0.3">
      <c r="A29" s="628" t="s">
        <v>485</v>
      </c>
      <c r="B29" s="132" t="s">
        <v>79</v>
      </c>
      <c r="C29" s="204"/>
      <c r="D29" s="148"/>
      <c r="E29" s="157"/>
      <c r="F29" s="157"/>
      <c r="G29" s="126"/>
      <c r="H29" s="147"/>
      <c r="I29" s="148"/>
      <c r="J29" s="126"/>
      <c r="K29" s="126"/>
      <c r="L29" s="147"/>
      <c r="M29" s="148"/>
      <c r="N29" s="157"/>
      <c r="O29" s="283"/>
      <c r="P29" s="157"/>
      <c r="Q29" s="147"/>
      <c r="R29" s="148"/>
      <c r="S29" s="147"/>
      <c r="T29" s="148"/>
      <c r="U29" s="283"/>
      <c r="V29" s="147"/>
      <c r="W29" s="148"/>
      <c r="X29" s="126"/>
      <c r="Y29" s="147"/>
      <c r="Z29" s="157"/>
      <c r="AA29" s="147"/>
      <c r="AB29" s="126"/>
      <c r="AC29" s="147"/>
      <c r="AD29" s="157"/>
      <c r="AE29" s="126"/>
      <c r="AF29" s="126"/>
      <c r="AG29" s="147">
        <v>62750</v>
      </c>
      <c r="AH29" s="126"/>
      <c r="AI29" s="148"/>
      <c r="AJ29" s="582"/>
      <c r="AK29" s="586"/>
      <c r="AL29" s="588"/>
      <c r="AM29" s="670">
        <f t="shared" ref="AM29:AM74" si="16">SUM(C29:AL29)</f>
        <v>62750</v>
      </c>
      <c r="AN29" s="667">
        <f t="shared" ref="AN29" si="17">SUM(C30:AL30)</f>
        <v>125500</v>
      </c>
      <c r="AO29" s="678">
        <v>1</v>
      </c>
      <c r="AP29" s="631">
        <v>0</v>
      </c>
      <c r="AQ29" s="631">
        <v>0</v>
      </c>
      <c r="AR29" s="631">
        <v>0</v>
      </c>
    </row>
    <row r="30" spans="1:44" s="226" customFormat="1" ht="14.5" customHeight="1" x14ac:dyDescent="0.3">
      <c r="A30" s="629"/>
      <c r="B30" s="133" t="s">
        <v>201</v>
      </c>
      <c r="C30" s="138"/>
      <c r="D30" s="106"/>
      <c r="E30" s="153"/>
      <c r="F30" s="153"/>
      <c r="G30" s="112"/>
      <c r="H30" s="105"/>
      <c r="I30" s="106"/>
      <c r="J30" s="112"/>
      <c r="K30" s="112"/>
      <c r="L30" s="105"/>
      <c r="M30" s="106"/>
      <c r="N30" s="153"/>
      <c r="O30" s="236"/>
      <c r="P30" s="153"/>
      <c r="Q30" s="105"/>
      <c r="R30" s="106"/>
      <c r="S30" s="105"/>
      <c r="T30" s="106"/>
      <c r="U30" s="236"/>
      <c r="V30" s="105"/>
      <c r="W30" s="106"/>
      <c r="X30" s="112"/>
      <c r="Y30" s="105"/>
      <c r="Z30" s="153"/>
      <c r="AA30" s="105"/>
      <c r="AB30" s="112"/>
      <c r="AC30" s="105"/>
      <c r="AD30" s="153"/>
      <c r="AE30" s="112"/>
      <c r="AF30" s="112"/>
      <c r="AG30" s="105">
        <v>125500</v>
      </c>
      <c r="AH30" s="112"/>
      <c r="AI30" s="106"/>
      <c r="AJ30" s="583"/>
      <c r="AK30" s="587"/>
      <c r="AL30" s="589"/>
      <c r="AM30" s="671"/>
      <c r="AN30" s="668"/>
      <c r="AO30" s="679"/>
      <c r="AP30" s="632"/>
      <c r="AQ30" s="632"/>
      <c r="AR30" s="632"/>
    </row>
    <row r="31" spans="1:44" s="226" customFormat="1" ht="15" customHeight="1" thickBot="1" x14ac:dyDescent="0.35">
      <c r="A31" s="630"/>
      <c r="B31" s="134" t="s">
        <v>196</v>
      </c>
      <c r="C31" s="136"/>
      <c r="D31" s="151"/>
      <c r="E31" s="160"/>
      <c r="F31" s="160"/>
      <c r="G31" s="130"/>
      <c r="H31" s="150"/>
      <c r="I31" s="151"/>
      <c r="J31" s="130"/>
      <c r="K31" s="130"/>
      <c r="L31" s="150"/>
      <c r="M31" s="151"/>
      <c r="N31" s="160"/>
      <c r="O31" s="232"/>
      <c r="P31" s="160"/>
      <c r="Q31" s="150"/>
      <c r="R31" s="151"/>
      <c r="S31" s="150"/>
      <c r="T31" s="151"/>
      <c r="U31" s="232"/>
      <c r="V31" s="150"/>
      <c r="W31" s="151"/>
      <c r="X31" s="130"/>
      <c r="Y31" s="150"/>
      <c r="Z31" s="160"/>
      <c r="AA31" s="150"/>
      <c r="AB31" s="130"/>
      <c r="AC31" s="150"/>
      <c r="AD31" s="160"/>
      <c r="AE31" s="130"/>
      <c r="AF31" s="130"/>
      <c r="AG31" s="150" t="s">
        <v>198</v>
      </c>
      <c r="AH31" s="130"/>
      <c r="AI31" s="151"/>
      <c r="AJ31" s="428"/>
      <c r="AK31" s="417"/>
      <c r="AL31" s="590"/>
      <c r="AM31" s="672"/>
      <c r="AN31" s="669"/>
      <c r="AO31" s="680"/>
      <c r="AP31" s="633"/>
      <c r="AQ31" s="633"/>
      <c r="AR31" s="633"/>
    </row>
    <row r="32" spans="1:44" s="226" customFormat="1" ht="13" x14ac:dyDescent="0.3">
      <c r="A32" s="628" t="s">
        <v>34</v>
      </c>
      <c r="B32" s="132" t="s">
        <v>79</v>
      </c>
      <c r="C32" s="172"/>
      <c r="D32" s="107"/>
      <c r="E32" s="152"/>
      <c r="F32" s="152"/>
      <c r="G32" s="115"/>
      <c r="H32" s="104"/>
      <c r="I32" s="107"/>
      <c r="J32" s="115"/>
      <c r="K32" s="115"/>
      <c r="L32" s="104"/>
      <c r="M32" s="107"/>
      <c r="N32" s="152"/>
      <c r="O32" s="316"/>
      <c r="P32" s="152"/>
      <c r="Q32" s="104"/>
      <c r="R32" s="107"/>
      <c r="S32" s="104"/>
      <c r="T32" s="107"/>
      <c r="U32" s="316"/>
      <c r="V32" s="104"/>
      <c r="W32" s="107"/>
      <c r="X32" s="115"/>
      <c r="Y32" s="104"/>
      <c r="Z32" s="152"/>
      <c r="AA32" s="104"/>
      <c r="AB32" s="115"/>
      <c r="AC32" s="104">
        <v>40000</v>
      </c>
      <c r="AD32" s="169"/>
      <c r="AE32" s="332"/>
      <c r="AF32" s="126"/>
      <c r="AG32" s="170"/>
      <c r="AH32" s="126"/>
      <c r="AI32" s="148"/>
      <c r="AJ32" s="582"/>
      <c r="AK32" s="586"/>
      <c r="AL32" s="588"/>
      <c r="AM32" s="670">
        <f t="shared" ref="AM32" si="18">SUM(C32:AL32)</f>
        <v>40000</v>
      </c>
      <c r="AN32" s="667">
        <f t="shared" ref="AN32" si="19">SUM(C33:AL33)</f>
        <v>80000</v>
      </c>
      <c r="AO32" s="679">
        <v>1</v>
      </c>
      <c r="AP32" s="632">
        <v>0</v>
      </c>
      <c r="AQ32" s="632">
        <v>0</v>
      </c>
      <c r="AR32" s="632">
        <v>0</v>
      </c>
    </row>
    <row r="33" spans="1:44" s="226" customFormat="1" ht="14.5" customHeight="1" x14ac:dyDescent="0.3">
      <c r="A33" s="629"/>
      <c r="B33" s="133" t="s">
        <v>201</v>
      </c>
      <c r="C33" s="138"/>
      <c r="D33" s="106"/>
      <c r="E33" s="153"/>
      <c r="F33" s="153"/>
      <c r="G33" s="112"/>
      <c r="H33" s="105"/>
      <c r="I33" s="106"/>
      <c r="J33" s="112"/>
      <c r="K33" s="112"/>
      <c r="L33" s="105"/>
      <c r="M33" s="106"/>
      <c r="N33" s="153"/>
      <c r="O33" s="236"/>
      <c r="P33" s="153"/>
      <c r="Q33" s="105"/>
      <c r="R33" s="106"/>
      <c r="S33" s="105"/>
      <c r="T33" s="106"/>
      <c r="U33" s="236"/>
      <c r="V33" s="105"/>
      <c r="W33" s="106"/>
      <c r="X33" s="112"/>
      <c r="Y33" s="105"/>
      <c r="Z33" s="153"/>
      <c r="AA33" s="105"/>
      <c r="AB33" s="112"/>
      <c r="AC33" s="105">
        <v>80000</v>
      </c>
      <c r="AD33" s="153"/>
      <c r="AE33" s="112"/>
      <c r="AF33" s="112"/>
      <c r="AG33" s="105"/>
      <c r="AH33" s="112"/>
      <c r="AI33" s="106"/>
      <c r="AJ33" s="583"/>
      <c r="AK33" s="587"/>
      <c r="AL33" s="589"/>
      <c r="AM33" s="671"/>
      <c r="AN33" s="668"/>
      <c r="AO33" s="679"/>
      <c r="AP33" s="632"/>
      <c r="AQ33" s="632"/>
      <c r="AR33" s="632"/>
    </row>
    <row r="34" spans="1:44" s="226" customFormat="1" ht="15" customHeight="1" thickBot="1" x14ac:dyDescent="0.35">
      <c r="A34" s="630"/>
      <c r="B34" s="134" t="s">
        <v>196</v>
      </c>
      <c r="C34" s="332"/>
      <c r="D34" s="171"/>
      <c r="E34" s="169"/>
      <c r="F34" s="169"/>
      <c r="G34" s="332"/>
      <c r="H34" s="170"/>
      <c r="I34" s="171"/>
      <c r="J34" s="332"/>
      <c r="K34" s="332"/>
      <c r="L34" s="170"/>
      <c r="M34" s="171"/>
      <c r="N34" s="169"/>
      <c r="O34" s="346"/>
      <c r="P34" s="169"/>
      <c r="Q34" s="170"/>
      <c r="R34" s="171"/>
      <c r="S34" s="170"/>
      <c r="T34" s="171"/>
      <c r="U34" s="346"/>
      <c r="V34" s="170"/>
      <c r="W34" s="171"/>
      <c r="X34" s="332"/>
      <c r="Y34" s="170"/>
      <c r="Z34" s="169"/>
      <c r="AA34" s="170"/>
      <c r="AB34" s="332"/>
      <c r="AC34" s="170" t="s">
        <v>198</v>
      </c>
      <c r="AD34" s="160"/>
      <c r="AE34" s="114"/>
      <c r="AF34" s="130"/>
      <c r="AG34" s="150"/>
      <c r="AH34" s="130"/>
      <c r="AI34" s="151"/>
      <c r="AJ34" s="428"/>
      <c r="AK34" s="417"/>
      <c r="AL34" s="590"/>
      <c r="AM34" s="672"/>
      <c r="AN34" s="669"/>
      <c r="AO34" s="680"/>
      <c r="AP34" s="633"/>
      <c r="AQ34" s="633"/>
      <c r="AR34" s="633"/>
    </row>
    <row r="35" spans="1:44" s="226" customFormat="1" ht="13" x14ac:dyDescent="0.3">
      <c r="A35" s="652" t="s">
        <v>35</v>
      </c>
      <c r="B35" s="132" t="s">
        <v>79</v>
      </c>
      <c r="C35" s="124"/>
      <c r="D35" s="144"/>
      <c r="E35" s="154"/>
      <c r="F35" s="154"/>
      <c r="G35" s="124"/>
      <c r="H35" s="139">
        <v>25000</v>
      </c>
      <c r="I35" s="144"/>
      <c r="J35" s="124"/>
      <c r="K35" s="124"/>
      <c r="L35" s="139">
        <v>42250</v>
      </c>
      <c r="M35" s="144">
        <v>10000</v>
      </c>
      <c r="N35" s="154"/>
      <c r="O35" s="154"/>
      <c r="P35" s="154"/>
      <c r="Q35" s="139"/>
      <c r="R35" s="144"/>
      <c r="S35" s="139"/>
      <c r="T35" s="144"/>
      <c r="U35" s="124">
        <v>65500</v>
      </c>
      <c r="V35" s="139"/>
      <c r="W35" s="144"/>
      <c r="X35" s="124"/>
      <c r="Y35" s="139"/>
      <c r="Z35" s="154"/>
      <c r="AA35" s="139"/>
      <c r="AB35" s="124"/>
      <c r="AC35" s="127"/>
      <c r="AD35" s="157"/>
      <c r="AE35" s="332"/>
      <c r="AF35" s="126"/>
      <c r="AG35" s="170"/>
      <c r="AH35" s="126"/>
      <c r="AI35" s="148"/>
      <c r="AJ35" s="582"/>
      <c r="AK35" s="586"/>
      <c r="AL35" s="588"/>
      <c r="AM35" s="670">
        <f t="shared" si="10"/>
        <v>142750</v>
      </c>
      <c r="AN35" s="667">
        <f t="shared" ref="AN35" si="20">SUM(C36:AL36)</f>
        <v>543212</v>
      </c>
      <c r="AO35" s="631">
        <v>2</v>
      </c>
      <c r="AP35" s="631">
        <v>2</v>
      </c>
      <c r="AQ35" s="631">
        <v>0</v>
      </c>
      <c r="AR35" s="631">
        <v>0</v>
      </c>
    </row>
    <row r="36" spans="1:44" s="226" customFormat="1" ht="13" x14ac:dyDescent="0.3">
      <c r="A36" s="648"/>
      <c r="B36" s="133" t="s">
        <v>201</v>
      </c>
      <c r="C36" s="120"/>
      <c r="D36" s="145"/>
      <c r="E36" s="155"/>
      <c r="F36" s="155"/>
      <c r="G36" s="120"/>
      <c r="H36" s="140">
        <v>100000</v>
      </c>
      <c r="I36" s="145"/>
      <c r="J36" s="120"/>
      <c r="K36" s="120"/>
      <c r="L36" s="140">
        <v>201808</v>
      </c>
      <c r="M36" s="145">
        <v>110404</v>
      </c>
      <c r="N36" s="155"/>
      <c r="O36" s="155"/>
      <c r="P36" s="155"/>
      <c r="Q36" s="140"/>
      <c r="R36" s="145"/>
      <c r="S36" s="140"/>
      <c r="T36" s="145"/>
      <c r="U36" s="120">
        <v>131000</v>
      </c>
      <c r="V36" s="140"/>
      <c r="W36" s="145"/>
      <c r="X36" s="120"/>
      <c r="Y36" s="162"/>
      <c r="Z36" s="155"/>
      <c r="AA36" s="140"/>
      <c r="AB36" s="120"/>
      <c r="AC36" s="105"/>
      <c r="AD36" s="153"/>
      <c r="AE36" s="112"/>
      <c r="AF36" s="112"/>
      <c r="AG36" s="105"/>
      <c r="AH36" s="112"/>
      <c r="AI36" s="106"/>
      <c r="AJ36" s="583"/>
      <c r="AK36" s="587"/>
      <c r="AL36" s="589"/>
      <c r="AM36" s="671"/>
      <c r="AN36" s="668"/>
      <c r="AO36" s="632"/>
      <c r="AP36" s="632"/>
      <c r="AQ36" s="632"/>
      <c r="AR36" s="632"/>
    </row>
    <row r="37" spans="1:44" s="226" customFormat="1" ht="13.5" thickBot="1" x14ac:dyDescent="0.35">
      <c r="A37" s="649"/>
      <c r="B37" s="134" t="s">
        <v>196</v>
      </c>
      <c r="C37" s="118"/>
      <c r="D37" s="146"/>
      <c r="E37" s="156"/>
      <c r="F37" s="156"/>
      <c r="G37" s="118"/>
      <c r="H37" s="245" t="s">
        <v>197</v>
      </c>
      <c r="I37" s="146"/>
      <c r="J37" s="118"/>
      <c r="K37" s="118"/>
      <c r="L37" s="245" t="s">
        <v>197</v>
      </c>
      <c r="M37" s="232" t="s">
        <v>198</v>
      </c>
      <c r="N37" s="156"/>
      <c r="O37" s="156"/>
      <c r="P37" s="156"/>
      <c r="Q37" s="125"/>
      <c r="R37" s="146"/>
      <c r="S37" s="125"/>
      <c r="T37" s="146"/>
      <c r="U37" s="232" t="s">
        <v>197</v>
      </c>
      <c r="V37" s="125"/>
      <c r="W37" s="146"/>
      <c r="X37" s="118"/>
      <c r="Y37" s="125"/>
      <c r="Z37" s="189"/>
      <c r="AA37" s="193"/>
      <c r="AB37" s="190"/>
      <c r="AC37" s="150"/>
      <c r="AD37" s="160"/>
      <c r="AE37" s="130"/>
      <c r="AF37" s="130"/>
      <c r="AG37" s="150"/>
      <c r="AH37" s="130"/>
      <c r="AI37" s="151"/>
      <c r="AJ37" s="428"/>
      <c r="AK37" s="417"/>
      <c r="AL37" s="590"/>
      <c r="AM37" s="672"/>
      <c r="AN37" s="669"/>
      <c r="AO37" s="633"/>
      <c r="AP37" s="633"/>
      <c r="AQ37" s="633"/>
      <c r="AR37" s="633"/>
    </row>
    <row r="38" spans="1:44" s="226" customFormat="1" ht="13" x14ac:dyDescent="0.3">
      <c r="A38" s="645" t="s">
        <v>111</v>
      </c>
      <c r="B38" s="132" t="s">
        <v>79</v>
      </c>
      <c r="C38" s="247"/>
      <c r="D38" s="210"/>
      <c r="E38" s="159">
        <v>49000</v>
      </c>
      <c r="F38" s="234"/>
      <c r="G38" s="235"/>
      <c r="H38" s="209"/>
      <c r="I38" s="210"/>
      <c r="J38" s="235"/>
      <c r="K38" s="235"/>
      <c r="L38" s="209"/>
      <c r="M38" s="210"/>
      <c r="N38" s="234"/>
      <c r="O38" s="234"/>
      <c r="P38" s="234"/>
      <c r="Q38" s="209"/>
      <c r="R38" s="210"/>
      <c r="S38" s="209"/>
      <c r="T38" s="210"/>
      <c r="U38" s="235"/>
      <c r="V38" s="209"/>
      <c r="W38" s="210"/>
      <c r="X38" s="235"/>
      <c r="Y38" s="209"/>
      <c r="Z38" s="234"/>
      <c r="AA38" s="209"/>
      <c r="AB38" s="235"/>
      <c r="AC38" s="127"/>
      <c r="AD38" s="157"/>
      <c r="AE38" s="126"/>
      <c r="AF38" s="126"/>
      <c r="AG38" s="147"/>
      <c r="AH38" s="126"/>
      <c r="AI38" s="148"/>
      <c r="AJ38" s="582"/>
      <c r="AK38" s="586"/>
      <c r="AL38" s="588"/>
      <c r="AM38" s="670">
        <f t="shared" si="12"/>
        <v>49000</v>
      </c>
      <c r="AN38" s="667">
        <f t="shared" ref="AN38" si="21">SUM(C39:AL39)</f>
        <v>105000</v>
      </c>
      <c r="AO38" s="631">
        <v>0</v>
      </c>
      <c r="AP38" s="631">
        <v>1</v>
      </c>
      <c r="AQ38" s="631">
        <v>0</v>
      </c>
      <c r="AR38" s="631">
        <v>0</v>
      </c>
    </row>
    <row r="39" spans="1:44" s="226" customFormat="1" ht="13" x14ac:dyDescent="0.3">
      <c r="A39" s="646"/>
      <c r="B39" s="133" t="s">
        <v>201</v>
      </c>
      <c r="C39" s="248"/>
      <c r="D39" s="212"/>
      <c r="E39" s="153">
        <v>105000</v>
      </c>
      <c r="F39" s="207"/>
      <c r="G39" s="236"/>
      <c r="H39" s="105"/>
      <c r="I39" s="106"/>
      <c r="J39" s="112"/>
      <c r="K39" s="112"/>
      <c r="L39" s="211"/>
      <c r="M39" s="212"/>
      <c r="N39" s="207"/>
      <c r="O39" s="207"/>
      <c r="P39" s="207"/>
      <c r="Q39" s="211"/>
      <c r="R39" s="212"/>
      <c r="S39" s="211"/>
      <c r="T39" s="212"/>
      <c r="U39" s="112"/>
      <c r="V39" s="105"/>
      <c r="W39" s="106"/>
      <c r="X39" s="236"/>
      <c r="Y39" s="211"/>
      <c r="Z39" s="207"/>
      <c r="AA39" s="211"/>
      <c r="AB39" s="236"/>
      <c r="AC39" s="105"/>
      <c r="AD39" s="153"/>
      <c r="AE39" s="112"/>
      <c r="AF39" s="112"/>
      <c r="AG39" s="105"/>
      <c r="AH39" s="112"/>
      <c r="AI39" s="106"/>
      <c r="AJ39" s="583"/>
      <c r="AK39" s="587"/>
      <c r="AL39" s="589"/>
      <c r="AM39" s="671"/>
      <c r="AN39" s="668"/>
      <c r="AO39" s="632"/>
      <c r="AP39" s="632"/>
      <c r="AQ39" s="632"/>
      <c r="AR39" s="632"/>
    </row>
    <row r="40" spans="1:44" s="226" customFormat="1" ht="13.5" thickBot="1" x14ac:dyDescent="0.35">
      <c r="A40" s="647"/>
      <c r="B40" s="134" t="s">
        <v>196</v>
      </c>
      <c r="C40" s="130"/>
      <c r="D40" s="151"/>
      <c r="E40" s="232" t="s">
        <v>380</v>
      </c>
      <c r="F40" s="233"/>
      <c r="G40" s="232"/>
      <c r="H40" s="213"/>
      <c r="I40" s="214"/>
      <c r="J40" s="232"/>
      <c r="K40" s="232"/>
      <c r="L40" s="213"/>
      <c r="M40" s="214"/>
      <c r="N40" s="233"/>
      <c r="O40" s="233"/>
      <c r="P40" s="233"/>
      <c r="Q40" s="213"/>
      <c r="R40" s="214"/>
      <c r="S40" s="213"/>
      <c r="T40" s="214"/>
      <c r="U40" s="232"/>
      <c r="V40" s="213"/>
      <c r="W40" s="214"/>
      <c r="X40" s="232"/>
      <c r="Y40" s="213"/>
      <c r="Z40" s="233"/>
      <c r="AA40" s="213"/>
      <c r="AB40" s="232"/>
      <c r="AC40" s="150"/>
      <c r="AD40" s="160"/>
      <c r="AE40" s="130"/>
      <c r="AF40" s="130"/>
      <c r="AG40" s="150"/>
      <c r="AH40" s="130"/>
      <c r="AI40" s="151"/>
      <c r="AJ40" s="428"/>
      <c r="AK40" s="417"/>
      <c r="AL40" s="590"/>
      <c r="AM40" s="672"/>
      <c r="AN40" s="669"/>
      <c r="AO40" s="633"/>
      <c r="AP40" s="633"/>
      <c r="AQ40" s="633"/>
      <c r="AR40" s="633"/>
    </row>
    <row r="41" spans="1:44" s="226" customFormat="1" ht="13" x14ac:dyDescent="0.3">
      <c r="A41" s="628" t="s">
        <v>530</v>
      </c>
      <c r="B41" s="132" t="s">
        <v>79</v>
      </c>
      <c r="C41" s="204"/>
      <c r="D41" s="148"/>
      <c r="E41" s="283"/>
      <c r="F41" s="601"/>
      <c r="G41" s="283"/>
      <c r="H41" s="602"/>
      <c r="I41" s="603"/>
      <c r="J41" s="283"/>
      <c r="K41" s="283"/>
      <c r="L41" s="602"/>
      <c r="M41" s="603"/>
      <c r="N41" s="601"/>
      <c r="O41" s="601"/>
      <c r="P41" s="601"/>
      <c r="Q41" s="602"/>
      <c r="R41" s="603"/>
      <c r="S41" s="602"/>
      <c r="T41" s="603"/>
      <c r="U41" s="283"/>
      <c r="V41" s="602"/>
      <c r="W41" s="603"/>
      <c r="X41" s="283"/>
      <c r="Y41" s="602"/>
      <c r="Z41" s="601"/>
      <c r="AA41" s="602"/>
      <c r="AB41" s="283"/>
      <c r="AC41" s="147"/>
      <c r="AD41" s="157"/>
      <c r="AE41" s="126"/>
      <c r="AF41" s="126"/>
      <c r="AG41" s="147"/>
      <c r="AH41" s="126"/>
      <c r="AI41" s="148"/>
      <c r="AJ41" s="429">
        <v>5273.6</v>
      </c>
      <c r="AK41" s="410"/>
      <c r="AL41" s="604"/>
      <c r="AM41" s="670">
        <f t="shared" si="14"/>
        <v>5273.6</v>
      </c>
      <c r="AN41" s="667">
        <f t="shared" ref="AN41" si="22">SUM(C42:AL42)</f>
        <v>10547.2</v>
      </c>
      <c r="AO41" s="631">
        <v>0</v>
      </c>
      <c r="AP41" s="631">
        <v>1</v>
      </c>
      <c r="AQ41" s="631">
        <v>0</v>
      </c>
      <c r="AR41" s="631">
        <v>0</v>
      </c>
    </row>
    <row r="42" spans="1:44" s="226" customFormat="1" ht="13" customHeight="1" x14ac:dyDescent="0.3">
      <c r="A42" s="661"/>
      <c r="B42" s="133" t="s">
        <v>201</v>
      </c>
      <c r="C42" s="138"/>
      <c r="D42" s="106"/>
      <c r="E42" s="236"/>
      <c r="F42" s="207"/>
      <c r="G42" s="236"/>
      <c r="H42" s="211"/>
      <c r="I42" s="212"/>
      <c r="J42" s="236"/>
      <c r="K42" s="236"/>
      <c r="L42" s="211"/>
      <c r="M42" s="212"/>
      <c r="N42" s="207"/>
      <c r="O42" s="207"/>
      <c r="P42" s="207"/>
      <c r="Q42" s="211"/>
      <c r="R42" s="212"/>
      <c r="S42" s="211"/>
      <c r="T42" s="212"/>
      <c r="U42" s="236"/>
      <c r="V42" s="211"/>
      <c r="W42" s="212"/>
      <c r="X42" s="236"/>
      <c r="Y42" s="211"/>
      <c r="Z42" s="207"/>
      <c r="AA42" s="211"/>
      <c r="AB42" s="236"/>
      <c r="AC42" s="105"/>
      <c r="AD42" s="153"/>
      <c r="AE42" s="112"/>
      <c r="AF42" s="112"/>
      <c r="AG42" s="105"/>
      <c r="AH42" s="112"/>
      <c r="AI42" s="106"/>
      <c r="AJ42" s="583">
        <v>10547.2</v>
      </c>
      <c r="AK42" s="587"/>
      <c r="AL42" s="589"/>
      <c r="AM42" s="671"/>
      <c r="AN42" s="668"/>
      <c r="AO42" s="673"/>
      <c r="AP42" s="673"/>
      <c r="AQ42" s="673"/>
      <c r="AR42" s="673"/>
    </row>
    <row r="43" spans="1:44" s="226" customFormat="1" ht="13.5" customHeight="1" thickBot="1" x14ac:dyDescent="0.35">
      <c r="A43" s="662"/>
      <c r="B43" s="134" t="s">
        <v>196</v>
      </c>
      <c r="C43" s="136"/>
      <c r="D43" s="151"/>
      <c r="E43" s="232"/>
      <c r="F43" s="233"/>
      <c r="G43" s="232"/>
      <c r="H43" s="213"/>
      <c r="I43" s="214"/>
      <c r="J43" s="232"/>
      <c r="K43" s="232"/>
      <c r="L43" s="213"/>
      <c r="M43" s="214"/>
      <c r="N43" s="233"/>
      <c r="O43" s="233"/>
      <c r="P43" s="233"/>
      <c r="Q43" s="213"/>
      <c r="R43" s="214"/>
      <c r="S43" s="213"/>
      <c r="T43" s="214"/>
      <c r="U43" s="232"/>
      <c r="V43" s="213"/>
      <c r="W43" s="214"/>
      <c r="X43" s="232"/>
      <c r="Y43" s="213"/>
      <c r="Z43" s="233"/>
      <c r="AA43" s="213"/>
      <c r="AB43" s="232"/>
      <c r="AC43" s="150"/>
      <c r="AD43" s="160"/>
      <c r="AE43" s="130"/>
      <c r="AF43" s="130"/>
      <c r="AG43" s="150"/>
      <c r="AH43" s="130"/>
      <c r="AI43" s="151"/>
      <c r="AJ43" s="150" t="s">
        <v>197</v>
      </c>
      <c r="AK43" s="417"/>
      <c r="AL43" s="590"/>
      <c r="AM43" s="672"/>
      <c r="AN43" s="669"/>
      <c r="AO43" s="674"/>
      <c r="AP43" s="674"/>
      <c r="AQ43" s="674"/>
      <c r="AR43" s="674"/>
    </row>
    <row r="44" spans="1:44" s="226" customFormat="1" ht="13" x14ac:dyDescent="0.3">
      <c r="A44" s="628" t="s">
        <v>184</v>
      </c>
      <c r="B44" s="132" t="s">
        <v>79</v>
      </c>
      <c r="C44" s="172"/>
      <c r="D44" s="107"/>
      <c r="E44" s="152"/>
      <c r="F44" s="152"/>
      <c r="G44" s="115"/>
      <c r="H44" s="104"/>
      <c r="I44" s="107"/>
      <c r="J44" s="115"/>
      <c r="K44" s="115"/>
      <c r="L44" s="104"/>
      <c r="M44" s="107"/>
      <c r="N44" s="152"/>
      <c r="O44" s="152"/>
      <c r="P44" s="152"/>
      <c r="Q44" s="104"/>
      <c r="R44" s="107"/>
      <c r="S44" s="104"/>
      <c r="T44" s="107"/>
      <c r="U44" s="115"/>
      <c r="V44" s="104">
        <v>30665</v>
      </c>
      <c r="W44" s="107"/>
      <c r="X44" s="115"/>
      <c r="Y44" s="104"/>
      <c r="Z44" s="152"/>
      <c r="AA44" s="104"/>
      <c r="AB44" s="115"/>
      <c r="AC44" s="104"/>
      <c r="AD44" s="169"/>
      <c r="AE44" s="332"/>
      <c r="AF44" s="332"/>
      <c r="AG44" s="170">
        <v>49500</v>
      </c>
      <c r="AH44" s="332"/>
      <c r="AI44" s="171"/>
      <c r="AJ44" s="584"/>
      <c r="AK44" s="599"/>
      <c r="AL44" s="600"/>
      <c r="AM44" s="670">
        <f t="shared" si="16"/>
        <v>80165</v>
      </c>
      <c r="AN44" s="667">
        <f t="shared" ref="AN44" si="23">SUM(C45:AL45)</f>
        <v>233012.64</v>
      </c>
      <c r="AO44" s="631">
        <v>0</v>
      </c>
      <c r="AP44" s="631">
        <v>2</v>
      </c>
      <c r="AQ44" s="631">
        <v>0</v>
      </c>
      <c r="AR44" s="631">
        <v>0</v>
      </c>
    </row>
    <row r="45" spans="1:44" s="226" customFormat="1" ht="13" x14ac:dyDescent="0.3">
      <c r="A45" s="629"/>
      <c r="B45" s="133" t="s">
        <v>201</v>
      </c>
      <c r="C45" s="138"/>
      <c r="D45" s="106"/>
      <c r="E45" s="153"/>
      <c r="F45" s="153"/>
      <c r="G45" s="112"/>
      <c r="H45" s="105"/>
      <c r="I45" s="106"/>
      <c r="J45" s="112"/>
      <c r="K45" s="112"/>
      <c r="L45" s="105"/>
      <c r="M45" s="106"/>
      <c r="N45" s="153"/>
      <c r="O45" s="153"/>
      <c r="P45" s="153"/>
      <c r="Q45" s="105"/>
      <c r="R45" s="106"/>
      <c r="S45" s="105"/>
      <c r="T45" s="106"/>
      <c r="U45" s="112"/>
      <c r="V45" s="105">
        <v>107512.64</v>
      </c>
      <c r="W45" s="106"/>
      <c r="X45" s="112"/>
      <c r="Y45" s="105"/>
      <c r="Z45" s="153"/>
      <c r="AA45" s="105"/>
      <c r="AB45" s="112"/>
      <c r="AC45" s="105"/>
      <c r="AD45" s="153"/>
      <c r="AE45" s="112"/>
      <c r="AF45" s="112"/>
      <c r="AG45" s="105">
        <v>125500</v>
      </c>
      <c r="AH45" s="112"/>
      <c r="AI45" s="106"/>
      <c r="AJ45" s="583"/>
      <c r="AK45" s="587"/>
      <c r="AL45" s="589"/>
      <c r="AM45" s="671"/>
      <c r="AN45" s="668"/>
      <c r="AO45" s="632"/>
      <c r="AP45" s="632"/>
      <c r="AQ45" s="632"/>
      <c r="AR45" s="632"/>
    </row>
    <row r="46" spans="1:44" s="226" customFormat="1" ht="13.5" thickBot="1" x14ac:dyDescent="0.35">
      <c r="A46" s="630"/>
      <c r="B46" s="134" t="s">
        <v>196</v>
      </c>
      <c r="C46" s="136"/>
      <c r="D46" s="151"/>
      <c r="E46" s="160"/>
      <c r="F46" s="160"/>
      <c r="G46" s="130"/>
      <c r="H46" s="150"/>
      <c r="I46" s="151"/>
      <c r="J46" s="130"/>
      <c r="K46" s="130"/>
      <c r="L46" s="150"/>
      <c r="M46" s="151"/>
      <c r="N46" s="160"/>
      <c r="O46" s="160"/>
      <c r="P46" s="160"/>
      <c r="Q46" s="150"/>
      <c r="R46" s="151"/>
      <c r="S46" s="150"/>
      <c r="T46" s="151"/>
      <c r="U46" s="130"/>
      <c r="V46" s="245" t="s">
        <v>197</v>
      </c>
      <c r="W46" s="164"/>
      <c r="X46" s="130"/>
      <c r="Y46" s="150"/>
      <c r="Z46" s="160"/>
      <c r="AA46" s="150"/>
      <c r="AB46" s="130"/>
      <c r="AC46" s="150"/>
      <c r="AD46" s="160"/>
      <c r="AE46" s="130"/>
      <c r="AF46" s="130"/>
      <c r="AG46" s="150" t="s">
        <v>197</v>
      </c>
      <c r="AH46" s="130"/>
      <c r="AI46" s="151"/>
      <c r="AJ46" s="428"/>
      <c r="AK46" s="417"/>
      <c r="AL46" s="590"/>
      <c r="AM46" s="672"/>
      <c r="AN46" s="669"/>
      <c r="AO46" s="633"/>
      <c r="AP46" s="633"/>
      <c r="AQ46" s="633"/>
      <c r="AR46" s="633"/>
    </row>
    <row r="47" spans="1:44" s="226" customFormat="1" ht="13" x14ac:dyDescent="0.3">
      <c r="A47" s="645" t="s">
        <v>6</v>
      </c>
      <c r="B47" s="132" t="s">
        <v>79</v>
      </c>
      <c r="C47" s="137"/>
      <c r="D47" s="149"/>
      <c r="E47" s="159">
        <v>20000</v>
      </c>
      <c r="F47" s="159"/>
      <c r="G47" s="113"/>
      <c r="H47" s="127"/>
      <c r="I47" s="149"/>
      <c r="J47" s="113"/>
      <c r="K47" s="113"/>
      <c r="L47" s="127"/>
      <c r="M47" s="149"/>
      <c r="N47" s="159"/>
      <c r="O47" s="159"/>
      <c r="P47" s="159"/>
      <c r="Q47" s="127"/>
      <c r="R47" s="149"/>
      <c r="S47" s="127"/>
      <c r="T47" s="149"/>
      <c r="U47" s="113"/>
      <c r="V47" s="127"/>
      <c r="W47" s="149"/>
      <c r="X47" s="113"/>
      <c r="Y47" s="127"/>
      <c r="Z47" s="159"/>
      <c r="AA47" s="127"/>
      <c r="AB47" s="113"/>
      <c r="AC47" s="127"/>
      <c r="AD47" s="157"/>
      <c r="AE47" s="126"/>
      <c r="AF47" s="126"/>
      <c r="AG47" s="147">
        <v>8524</v>
      </c>
      <c r="AH47" s="126"/>
      <c r="AI47" s="148"/>
      <c r="AJ47" s="582"/>
      <c r="AK47" s="586"/>
      <c r="AL47" s="605"/>
      <c r="AM47" s="667">
        <f t="shared" ref="AM47" si="24">SUM(C47:AL47)</f>
        <v>28524</v>
      </c>
      <c r="AN47" s="667">
        <f t="shared" ref="AN47" si="25">SUM(C48:AL48)</f>
        <v>57048</v>
      </c>
      <c r="AO47" s="631">
        <v>0</v>
      </c>
      <c r="AP47" s="631">
        <v>2</v>
      </c>
      <c r="AQ47" s="631">
        <v>0</v>
      </c>
      <c r="AR47" s="631">
        <v>0</v>
      </c>
    </row>
    <row r="48" spans="1:44" s="226" customFormat="1" ht="13" x14ac:dyDescent="0.3">
      <c r="A48" s="646"/>
      <c r="B48" s="133" t="s">
        <v>201</v>
      </c>
      <c r="C48" s="138"/>
      <c r="D48" s="106"/>
      <c r="E48" s="153">
        <v>40000</v>
      </c>
      <c r="F48" s="153"/>
      <c r="G48" s="112"/>
      <c r="H48" s="105"/>
      <c r="I48" s="106"/>
      <c r="J48" s="112"/>
      <c r="K48" s="112"/>
      <c r="L48" s="105"/>
      <c r="M48" s="106"/>
      <c r="N48" s="153"/>
      <c r="O48" s="153"/>
      <c r="P48" s="153"/>
      <c r="Q48" s="105"/>
      <c r="R48" s="106"/>
      <c r="S48" s="105"/>
      <c r="T48" s="106"/>
      <c r="U48" s="112"/>
      <c r="V48" s="105"/>
      <c r="W48" s="106"/>
      <c r="X48" s="112"/>
      <c r="Y48" s="104"/>
      <c r="Z48" s="153"/>
      <c r="AA48" s="105"/>
      <c r="AB48" s="112"/>
      <c r="AC48" s="105"/>
      <c r="AD48" s="153"/>
      <c r="AE48" s="112"/>
      <c r="AF48" s="112"/>
      <c r="AG48" s="105">
        <v>17048</v>
      </c>
      <c r="AH48" s="112"/>
      <c r="AI48" s="106"/>
      <c r="AJ48" s="583"/>
      <c r="AK48" s="587"/>
      <c r="AL48" s="599"/>
      <c r="AM48" s="668"/>
      <c r="AN48" s="668"/>
      <c r="AO48" s="632"/>
      <c r="AP48" s="632"/>
      <c r="AQ48" s="632"/>
      <c r="AR48" s="632"/>
    </row>
    <row r="49" spans="1:44" s="226" customFormat="1" ht="13.5" thickBot="1" x14ac:dyDescent="0.35">
      <c r="A49" s="647"/>
      <c r="B49" s="134" t="s">
        <v>196</v>
      </c>
      <c r="C49" s="237"/>
      <c r="D49" s="108"/>
      <c r="E49" s="317" t="s">
        <v>197</v>
      </c>
      <c r="F49" s="158"/>
      <c r="G49" s="114"/>
      <c r="H49" s="109"/>
      <c r="I49" s="108"/>
      <c r="J49" s="114"/>
      <c r="K49" s="114"/>
      <c r="L49" s="109"/>
      <c r="M49" s="108"/>
      <c r="N49" s="158"/>
      <c r="O49" s="158"/>
      <c r="P49" s="158"/>
      <c r="Q49" s="109"/>
      <c r="R49" s="108"/>
      <c r="S49" s="109"/>
      <c r="T49" s="108"/>
      <c r="U49" s="114"/>
      <c r="V49" s="109"/>
      <c r="W49" s="108"/>
      <c r="X49" s="114"/>
      <c r="Y49" s="109"/>
      <c r="Z49" s="158"/>
      <c r="AA49" s="109"/>
      <c r="AB49" s="114"/>
      <c r="AC49" s="150"/>
      <c r="AD49" s="160"/>
      <c r="AE49" s="130"/>
      <c r="AF49" s="130"/>
      <c r="AG49" s="150" t="s">
        <v>197</v>
      </c>
      <c r="AH49" s="130"/>
      <c r="AI49" s="151"/>
      <c r="AJ49" s="428"/>
      <c r="AK49" s="417"/>
      <c r="AL49" s="417"/>
      <c r="AM49" s="669"/>
      <c r="AN49" s="669"/>
      <c r="AO49" s="633"/>
      <c r="AP49" s="633"/>
      <c r="AQ49" s="633"/>
      <c r="AR49" s="633"/>
    </row>
    <row r="50" spans="1:44" s="226" customFormat="1" ht="13" x14ac:dyDescent="0.3">
      <c r="A50" s="628" t="s">
        <v>72</v>
      </c>
      <c r="B50" s="132" t="s">
        <v>79</v>
      </c>
      <c r="C50" s="137"/>
      <c r="D50" s="149"/>
      <c r="E50" s="235"/>
      <c r="F50" s="159"/>
      <c r="G50" s="113"/>
      <c r="H50" s="127"/>
      <c r="I50" s="149"/>
      <c r="J50" s="113"/>
      <c r="K50" s="113"/>
      <c r="L50" s="127"/>
      <c r="M50" s="149"/>
      <c r="N50" s="159"/>
      <c r="O50" s="159"/>
      <c r="P50" s="159"/>
      <c r="Q50" s="127"/>
      <c r="R50" s="149"/>
      <c r="S50" s="127"/>
      <c r="T50" s="113"/>
      <c r="U50" s="159"/>
      <c r="V50" s="127"/>
      <c r="W50" s="149"/>
      <c r="X50" s="113"/>
      <c r="Y50" s="127"/>
      <c r="Z50" s="159"/>
      <c r="AA50" s="127">
        <v>10000</v>
      </c>
      <c r="AB50" s="113"/>
      <c r="AC50" s="127"/>
      <c r="AD50" s="169"/>
      <c r="AE50" s="126"/>
      <c r="AF50" s="126"/>
      <c r="AG50" s="147"/>
      <c r="AH50" s="126"/>
      <c r="AI50" s="148"/>
      <c r="AJ50" s="582"/>
      <c r="AK50" s="586"/>
      <c r="AL50" s="588"/>
      <c r="AM50" s="670">
        <f t="shared" si="10"/>
        <v>10000</v>
      </c>
      <c r="AN50" s="667">
        <f t="shared" ref="AN50" si="26">SUM(C51:AL51)</f>
        <v>20000</v>
      </c>
      <c r="AO50" s="631">
        <v>1</v>
      </c>
      <c r="AP50" s="631">
        <v>0</v>
      </c>
      <c r="AQ50" s="631">
        <v>0</v>
      </c>
      <c r="AR50" s="631">
        <v>0</v>
      </c>
    </row>
    <row r="51" spans="1:44" s="226" customFormat="1" ht="13" x14ac:dyDescent="0.3">
      <c r="A51" s="629"/>
      <c r="B51" s="133" t="s">
        <v>201</v>
      </c>
      <c r="C51" s="172"/>
      <c r="D51" s="107"/>
      <c r="E51" s="316"/>
      <c r="F51" s="152"/>
      <c r="G51" s="115"/>
      <c r="H51" s="104"/>
      <c r="I51" s="107"/>
      <c r="J51" s="115"/>
      <c r="K51" s="115"/>
      <c r="L51" s="104"/>
      <c r="M51" s="107"/>
      <c r="N51" s="152"/>
      <c r="O51" s="152"/>
      <c r="P51" s="152"/>
      <c r="Q51" s="104"/>
      <c r="R51" s="107"/>
      <c r="S51" s="104"/>
      <c r="T51" s="115"/>
      <c r="U51" s="152"/>
      <c r="V51" s="104"/>
      <c r="W51" s="107"/>
      <c r="X51" s="115"/>
      <c r="Y51" s="104"/>
      <c r="Z51" s="152"/>
      <c r="AA51" s="104">
        <v>20000</v>
      </c>
      <c r="AB51" s="115"/>
      <c r="AC51" s="105"/>
      <c r="AD51" s="153"/>
      <c r="AE51" s="112"/>
      <c r="AF51" s="112"/>
      <c r="AG51" s="105"/>
      <c r="AH51" s="112"/>
      <c r="AI51" s="106"/>
      <c r="AJ51" s="583"/>
      <c r="AK51" s="587"/>
      <c r="AL51" s="589"/>
      <c r="AM51" s="671"/>
      <c r="AN51" s="668"/>
      <c r="AO51" s="632"/>
      <c r="AP51" s="632"/>
      <c r="AQ51" s="632"/>
      <c r="AR51" s="632"/>
    </row>
    <row r="52" spans="1:44" s="226" customFormat="1" ht="13.5" thickBot="1" x14ac:dyDescent="0.35">
      <c r="A52" s="630"/>
      <c r="B52" s="134" t="s">
        <v>196</v>
      </c>
      <c r="C52" s="205"/>
      <c r="D52" s="171"/>
      <c r="E52" s="228"/>
      <c r="F52" s="169"/>
      <c r="G52" s="119"/>
      <c r="H52" s="170"/>
      <c r="I52" s="171"/>
      <c r="J52" s="119"/>
      <c r="K52" s="119"/>
      <c r="L52" s="170"/>
      <c r="M52" s="171"/>
      <c r="N52" s="169"/>
      <c r="O52" s="169"/>
      <c r="P52" s="169"/>
      <c r="Q52" s="170"/>
      <c r="R52" s="171"/>
      <c r="S52" s="170"/>
      <c r="T52" s="119"/>
      <c r="U52" s="160"/>
      <c r="V52" s="170"/>
      <c r="W52" s="171"/>
      <c r="X52" s="119"/>
      <c r="Y52" s="170"/>
      <c r="Z52" s="169"/>
      <c r="AA52" s="170" t="s">
        <v>197</v>
      </c>
      <c r="AB52" s="119"/>
      <c r="AC52" s="150"/>
      <c r="AD52" s="160"/>
      <c r="AE52" s="130"/>
      <c r="AF52" s="130"/>
      <c r="AG52" s="150"/>
      <c r="AH52" s="130"/>
      <c r="AI52" s="151"/>
      <c r="AJ52" s="428"/>
      <c r="AK52" s="417"/>
      <c r="AL52" s="590"/>
      <c r="AM52" s="672"/>
      <c r="AN52" s="669"/>
      <c r="AO52" s="633"/>
      <c r="AP52" s="633"/>
      <c r="AQ52" s="633"/>
      <c r="AR52" s="633"/>
    </row>
    <row r="53" spans="1:44" s="226" customFormat="1" ht="13" x14ac:dyDescent="0.3">
      <c r="A53" s="645" t="s">
        <v>394</v>
      </c>
      <c r="B53" s="132" t="s">
        <v>79</v>
      </c>
      <c r="C53" s="137">
        <v>100000</v>
      </c>
      <c r="D53" s="149">
        <v>50000</v>
      </c>
      <c r="E53" s="159"/>
      <c r="F53" s="159"/>
      <c r="G53" s="113"/>
      <c r="H53" s="127">
        <v>30000</v>
      </c>
      <c r="I53" s="149">
        <v>21000</v>
      </c>
      <c r="J53" s="113"/>
      <c r="K53" s="113"/>
      <c r="L53" s="127"/>
      <c r="M53" s="149"/>
      <c r="N53" s="159">
        <v>17500</v>
      </c>
      <c r="O53" s="159"/>
      <c r="P53" s="159">
        <v>36000</v>
      </c>
      <c r="Q53" s="127">
        <v>19000</v>
      </c>
      <c r="R53" s="149">
        <v>11000</v>
      </c>
      <c r="S53" s="127">
        <v>16500</v>
      </c>
      <c r="T53" s="113">
        <v>50000</v>
      </c>
      <c r="U53" s="159">
        <v>45500</v>
      </c>
      <c r="V53" s="127">
        <v>13300</v>
      </c>
      <c r="W53" s="149">
        <v>12000</v>
      </c>
      <c r="X53" s="113">
        <v>90000</v>
      </c>
      <c r="Y53" s="127"/>
      <c r="Z53" s="159">
        <v>50000</v>
      </c>
      <c r="AA53" s="127">
        <v>25000</v>
      </c>
      <c r="AB53" s="113"/>
      <c r="AC53" s="127">
        <v>24000</v>
      </c>
      <c r="AD53" s="157">
        <v>10000</v>
      </c>
      <c r="AE53" s="332">
        <v>8000</v>
      </c>
      <c r="AF53" s="332">
        <v>50000</v>
      </c>
      <c r="AG53" s="147"/>
      <c r="AH53" s="126"/>
      <c r="AI53" s="148"/>
      <c r="AJ53" s="582">
        <v>50000</v>
      </c>
      <c r="AK53" s="586"/>
      <c r="AL53" s="588"/>
      <c r="AM53" s="670">
        <f t="shared" si="12"/>
        <v>728800</v>
      </c>
      <c r="AN53" s="667">
        <f t="shared" ref="AN53" si="27">SUM(C54:AL54)</f>
        <v>3198437</v>
      </c>
      <c r="AO53" s="631">
        <v>11</v>
      </c>
      <c r="AP53" s="631">
        <v>9</v>
      </c>
      <c r="AQ53" s="631">
        <v>0</v>
      </c>
      <c r="AR53" s="631">
        <v>1</v>
      </c>
    </row>
    <row r="54" spans="1:44" s="226" customFormat="1" ht="13" x14ac:dyDescent="0.3">
      <c r="A54" s="646"/>
      <c r="B54" s="133" t="s">
        <v>201</v>
      </c>
      <c r="C54" s="138">
        <v>230000</v>
      </c>
      <c r="D54" s="106">
        <v>100000</v>
      </c>
      <c r="E54" s="153"/>
      <c r="F54" s="153"/>
      <c r="G54" s="153"/>
      <c r="H54" s="112">
        <v>60000</v>
      </c>
      <c r="I54" s="106">
        <v>42000</v>
      </c>
      <c r="J54" s="112"/>
      <c r="K54" s="106"/>
      <c r="L54" s="105"/>
      <c r="M54" s="112"/>
      <c r="N54" s="153">
        <v>36000</v>
      </c>
      <c r="O54" s="153"/>
      <c r="P54" s="153">
        <v>110457</v>
      </c>
      <c r="Q54" s="105">
        <v>48000</v>
      </c>
      <c r="R54" s="106">
        <v>30325</v>
      </c>
      <c r="S54" s="105">
        <v>35000</v>
      </c>
      <c r="T54" s="112">
        <v>136870</v>
      </c>
      <c r="U54" s="153">
        <v>100000</v>
      </c>
      <c r="V54" s="105">
        <v>37535</v>
      </c>
      <c r="W54" s="106">
        <v>32000</v>
      </c>
      <c r="X54" s="112">
        <v>1560000</v>
      </c>
      <c r="Y54" s="105"/>
      <c r="Z54" s="153">
        <v>100000</v>
      </c>
      <c r="AA54" s="105">
        <v>60250</v>
      </c>
      <c r="AB54" s="112"/>
      <c r="AC54" s="105">
        <v>48000</v>
      </c>
      <c r="AD54" s="153">
        <v>20000</v>
      </c>
      <c r="AE54" s="112">
        <v>16000</v>
      </c>
      <c r="AF54" s="598">
        <v>296000</v>
      </c>
      <c r="AG54" s="105"/>
      <c r="AH54" s="112"/>
      <c r="AI54" s="106"/>
      <c r="AJ54" s="583">
        <v>100000</v>
      </c>
      <c r="AK54" s="587"/>
      <c r="AL54" s="589"/>
      <c r="AM54" s="671"/>
      <c r="AN54" s="668"/>
      <c r="AO54" s="632"/>
      <c r="AP54" s="632"/>
      <c r="AQ54" s="632"/>
      <c r="AR54" s="632"/>
    </row>
    <row r="55" spans="1:44" s="226" customFormat="1" ht="13.5" thickBot="1" x14ac:dyDescent="0.35">
      <c r="A55" s="647"/>
      <c r="B55" s="246" t="s">
        <v>196</v>
      </c>
      <c r="C55" s="227" t="s">
        <v>198</v>
      </c>
      <c r="D55" s="232" t="s">
        <v>197</v>
      </c>
      <c r="E55" s="160"/>
      <c r="F55" s="160"/>
      <c r="G55" s="160"/>
      <c r="H55" s="232" t="s">
        <v>197</v>
      </c>
      <c r="I55" s="232" t="s">
        <v>198</v>
      </c>
      <c r="J55" s="109"/>
      <c r="K55" s="130"/>
      <c r="L55" s="109"/>
      <c r="M55" s="130"/>
      <c r="N55" s="229" t="s">
        <v>198</v>
      </c>
      <c r="O55" s="160"/>
      <c r="P55" s="232" t="s">
        <v>197</v>
      </c>
      <c r="Q55" s="245" t="s">
        <v>197</v>
      </c>
      <c r="R55" s="232" t="s">
        <v>198</v>
      </c>
      <c r="S55" s="245" t="s">
        <v>198</v>
      </c>
      <c r="T55" s="232" t="s">
        <v>197</v>
      </c>
      <c r="U55" s="229" t="s">
        <v>198</v>
      </c>
      <c r="V55" s="245" t="s">
        <v>198</v>
      </c>
      <c r="W55" s="232" t="s">
        <v>197</v>
      </c>
      <c r="X55" s="229" t="s">
        <v>198</v>
      </c>
      <c r="Y55" s="150"/>
      <c r="Z55" s="160" t="s">
        <v>197</v>
      </c>
      <c r="AA55" s="150" t="s">
        <v>198</v>
      </c>
      <c r="AB55" s="130"/>
      <c r="AC55" s="150" t="s">
        <v>197</v>
      </c>
      <c r="AD55" s="160" t="s">
        <v>455</v>
      </c>
      <c r="AE55" s="130" t="s">
        <v>198</v>
      </c>
      <c r="AF55" s="108" t="s">
        <v>197</v>
      </c>
      <c r="AG55" s="150"/>
      <c r="AH55" s="130"/>
      <c r="AI55" s="151"/>
      <c r="AJ55" s="428" t="s">
        <v>198</v>
      </c>
      <c r="AK55" s="417"/>
      <c r="AL55" s="590"/>
      <c r="AM55" s="672"/>
      <c r="AN55" s="669"/>
      <c r="AO55" s="633"/>
      <c r="AP55" s="633"/>
      <c r="AQ55" s="633"/>
      <c r="AR55" s="633"/>
    </row>
    <row r="56" spans="1:44" s="226" customFormat="1" ht="13" x14ac:dyDescent="0.3">
      <c r="A56" s="628" t="s">
        <v>12</v>
      </c>
      <c r="B56" s="132" t="s">
        <v>79</v>
      </c>
      <c r="C56" s="137">
        <v>99959</v>
      </c>
      <c r="D56" s="144">
        <v>16450</v>
      </c>
      <c r="E56" s="159">
        <v>9389</v>
      </c>
      <c r="F56" s="159"/>
      <c r="G56" s="159">
        <v>25000</v>
      </c>
      <c r="H56" s="127">
        <v>100000</v>
      </c>
      <c r="I56" s="149"/>
      <c r="J56" s="113"/>
      <c r="K56" s="113"/>
      <c r="L56" s="127"/>
      <c r="M56" s="113"/>
      <c r="N56" s="159">
        <v>19416</v>
      </c>
      <c r="O56" s="159"/>
      <c r="P56" s="113">
        <v>50000</v>
      </c>
      <c r="Q56" s="127"/>
      <c r="R56" s="149"/>
      <c r="S56" s="113">
        <v>15000</v>
      </c>
      <c r="T56" s="113"/>
      <c r="U56" s="159"/>
      <c r="V56" s="127"/>
      <c r="W56" s="149"/>
      <c r="X56" s="113">
        <v>5000</v>
      </c>
      <c r="Y56" s="127"/>
      <c r="Z56" s="159"/>
      <c r="AA56" s="127">
        <v>20000</v>
      </c>
      <c r="AB56" s="113"/>
      <c r="AC56" s="127">
        <v>94000</v>
      </c>
      <c r="AD56" s="157">
        <v>10000</v>
      </c>
      <c r="AE56" s="126">
        <v>100000</v>
      </c>
      <c r="AF56" s="126"/>
      <c r="AG56" s="147">
        <v>15765</v>
      </c>
      <c r="AH56" s="126"/>
      <c r="AI56" s="148"/>
      <c r="AJ56" s="582">
        <v>67000</v>
      </c>
      <c r="AK56" s="586"/>
      <c r="AL56" s="588"/>
      <c r="AM56" s="670">
        <f t="shared" si="14"/>
        <v>646979</v>
      </c>
      <c r="AN56" s="667">
        <f t="shared" ref="AN56" si="28">SUM(C57:AL57)</f>
        <v>2144469</v>
      </c>
      <c r="AO56" s="678">
        <v>10</v>
      </c>
      <c r="AP56" s="678">
        <v>4</v>
      </c>
      <c r="AQ56" s="631">
        <v>0</v>
      </c>
      <c r="AR56" s="631">
        <v>1</v>
      </c>
    </row>
    <row r="57" spans="1:44" s="226" customFormat="1" ht="13" x14ac:dyDescent="0.3">
      <c r="A57" s="629"/>
      <c r="B57" s="133" t="s">
        <v>201</v>
      </c>
      <c r="C57" s="172">
        <v>210349</v>
      </c>
      <c r="D57" s="163">
        <v>41274</v>
      </c>
      <c r="E57" s="152">
        <v>30051</v>
      </c>
      <c r="F57" s="152"/>
      <c r="G57" s="152">
        <v>75013</v>
      </c>
      <c r="H57" s="104">
        <v>200000</v>
      </c>
      <c r="I57" s="107"/>
      <c r="J57" s="115"/>
      <c r="K57" s="115"/>
      <c r="L57" s="104"/>
      <c r="M57" s="115"/>
      <c r="N57" s="152">
        <v>41166</v>
      </c>
      <c r="O57" s="152"/>
      <c r="P57" s="115">
        <v>100000</v>
      </c>
      <c r="Q57" s="104"/>
      <c r="R57" s="107"/>
      <c r="S57" s="115">
        <v>35794</v>
      </c>
      <c r="T57" s="115"/>
      <c r="U57" s="152"/>
      <c r="V57" s="104"/>
      <c r="W57" s="107"/>
      <c r="X57" s="115">
        <v>10000</v>
      </c>
      <c r="Y57" s="104"/>
      <c r="Z57" s="153"/>
      <c r="AA57" s="105">
        <v>287927</v>
      </c>
      <c r="AB57" s="112"/>
      <c r="AC57" s="105">
        <v>636000</v>
      </c>
      <c r="AD57" s="153">
        <v>20000</v>
      </c>
      <c r="AE57" s="112">
        <v>275000</v>
      </c>
      <c r="AF57" s="112"/>
      <c r="AG57" s="105">
        <v>47295</v>
      </c>
      <c r="AH57" s="112"/>
      <c r="AI57" s="106"/>
      <c r="AJ57" s="583">
        <v>134600</v>
      </c>
      <c r="AK57" s="587"/>
      <c r="AL57" s="589"/>
      <c r="AM57" s="671"/>
      <c r="AN57" s="668"/>
      <c r="AO57" s="679"/>
      <c r="AP57" s="679"/>
      <c r="AQ57" s="632"/>
      <c r="AR57" s="632"/>
    </row>
    <row r="58" spans="1:44" s="226" customFormat="1" ht="13.5" thickBot="1" x14ac:dyDescent="0.35">
      <c r="A58" s="630"/>
      <c r="B58" s="134" t="s">
        <v>196</v>
      </c>
      <c r="C58" s="227" t="s">
        <v>198</v>
      </c>
      <c r="D58" s="232" t="s">
        <v>197</v>
      </c>
      <c r="E58" s="229" t="s">
        <v>198</v>
      </c>
      <c r="F58" s="160"/>
      <c r="G58" s="232" t="s">
        <v>197</v>
      </c>
      <c r="H58" s="245" t="s">
        <v>198</v>
      </c>
      <c r="I58" s="151"/>
      <c r="J58" s="130"/>
      <c r="K58" s="130"/>
      <c r="L58" s="150"/>
      <c r="M58" s="130"/>
      <c r="N58" s="229" t="s">
        <v>197</v>
      </c>
      <c r="O58" s="160"/>
      <c r="P58" s="232" t="s">
        <v>198</v>
      </c>
      <c r="Q58" s="150"/>
      <c r="R58" s="151"/>
      <c r="S58" s="232" t="s">
        <v>198</v>
      </c>
      <c r="T58" s="130"/>
      <c r="U58" s="160"/>
      <c r="V58" s="150"/>
      <c r="W58" s="151"/>
      <c r="X58" s="232" t="s">
        <v>198</v>
      </c>
      <c r="Y58" s="150"/>
      <c r="Z58" s="160"/>
      <c r="AA58" s="150" t="s">
        <v>198</v>
      </c>
      <c r="AB58" s="130"/>
      <c r="AC58" s="150" t="s">
        <v>198</v>
      </c>
      <c r="AD58" s="160" t="s">
        <v>455</v>
      </c>
      <c r="AE58" s="130" t="s">
        <v>198</v>
      </c>
      <c r="AF58" s="130"/>
      <c r="AG58" s="150" t="s">
        <v>197</v>
      </c>
      <c r="AH58" s="130"/>
      <c r="AI58" s="151"/>
      <c r="AJ58" s="428" t="s">
        <v>198</v>
      </c>
      <c r="AK58" s="417"/>
      <c r="AL58" s="590"/>
      <c r="AM58" s="672"/>
      <c r="AN58" s="669"/>
      <c r="AO58" s="680"/>
      <c r="AP58" s="680"/>
      <c r="AQ58" s="633"/>
      <c r="AR58" s="633"/>
    </row>
    <row r="59" spans="1:44" s="226" customFormat="1" ht="13" x14ac:dyDescent="0.3">
      <c r="A59" s="628" t="s">
        <v>50</v>
      </c>
      <c r="B59" s="132" t="s">
        <v>79</v>
      </c>
      <c r="C59" s="137">
        <v>50000</v>
      </c>
      <c r="D59" s="149"/>
      <c r="E59" s="159"/>
      <c r="F59" s="159"/>
      <c r="G59" s="159"/>
      <c r="H59" s="127"/>
      <c r="I59" s="149"/>
      <c r="J59" s="113"/>
      <c r="K59" s="113"/>
      <c r="L59" s="127"/>
      <c r="M59" s="149"/>
      <c r="N59" s="159"/>
      <c r="O59" s="159"/>
      <c r="P59" s="113"/>
      <c r="Q59" s="127"/>
      <c r="R59" s="149"/>
      <c r="S59" s="113"/>
      <c r="T59" s="113"/>
      <c r="U59" s="159"/>
      <c r="V59" s="127"/>
      <c r="W59" s="149"/>
      <c r="X59" s="113"/>
      <c r="Y59" s="127"/>
      <c r="Z59" s="159"/>
      <c r="AA59" s="127"/>
      <c r="AB59" s="113"/>
      <c r="AC59" s="127"/>
      <c r="AD59" s="169"/>
      <c r="AE59" s="332"/>
      <c r="AF59" s="586"/>
      <c r="AG59" s="170"/>
      <c r="AH59" s="126"/>
      <c r="AI59" s="148"/>
      <c r="AJ59" s="582"/>
      <c r="AK59" s="586"/>
      <c r="AL59" s="588"/>
      <c r="AM59" s="670">
        <f t="shared" si="16"/>
        <v>50000</v>
      </c>
      <c r="AN59" s="667">
        <f t="shared" ref="AN59" si="29">SUM(C60:AL60)</f>
        <v>100000</v>
      </c>
      <c r="AO59" s="699">
        <v>0</v>
      </c>
      <c r="AP59" s="631">
        <v>1</v>
      </c>
      <c r="AQ59" s="631">
        <v>0</v>
      </c>
      <c r="AR59" s="631">
        <v>0</v>
      </c>
    </row>
    <row r="60" spans="1:44" s="226" customFormat="1" ht="13" x14ac:dyDescent="0.3">
      <c r="A60" s="629"/>
      <c r="B60" s="133" t="s">
        <v>201</v>
      </c>
      <c r="C60" s="172">
        <v>100000</v>
      </c>
      <c r="D60" s="107"/>
      <c r="E60" s="152"/>
      <c r="F60" s="152"/>
      <c r="G60" s="152"/>
      <c r="H60" s="104"/>
      <c r="I60" s="107"/>
      <c r="J60" s="115"/>
      <c r="K60" s="115"/>
      <c r="L60" s="104"/>
      <c r="M60" s="107"/>
      <c r="N60" s="152"/>
      <c r="O60" s="152"/>
      <c r="P60" s="115"/>
      <c r="Q60" s="104"/>
      <c r="R60" s="107"/>
      <c r="S60" s="115"/>
      <c r="T60" s="115"/>
      <c r="U60" s="152"/>
      <c r="V60" s="104"/>
      <c r="W60" s="107"/>
      <c r="X60" s="115"/>
      <c r="Y60" s="104"/>
      <c r="Z60" s="153"/>
      <c r="AA60" s="105"/>
      <c r="AB60" s="112"/>
      <c r="AC60" s="105"/>
      <c r="AD60" s="153"/>
      <c r="AE60" s="112"/>
      <c r="AF60" s="587"/>
      <c r="AG60" s="105"/>
      <c r="AH60" s="112"/>
      <c r="AI60" s="106"/>
      <c r="AJ60" s="583"/>
      <c r="AK60" s="587"/>
      <c r="AL60" s="589"/>
      <c r="AM60" s="671"/>
      <c r="AN60" s="668"/>
      <c r="AO60" s="700"/>
      <c r="AP60" s="632"/>
      <c r="AQ60" s="632"/>
      <c r="AR60" s="632"/>
    </row>
    <row r="61" spans="1:44" s="226" customFormat="1" ht="13.5" thickBot="1" x14ac:dyDescent="0.35">
      <c r="A61" s="630"/>
      <c r="B61" s="134" t="s">
        <v>196</v>
      </c>
      <c r="C61" s="232" t="s">
        <v>197</v>
      </c>
      <c r="D61" s="108"/>
      <c r="E61" s="158"/>
      <c r="F61" s="158"/>
      <c r="G61" s="158"/>
      <c r="H61" s="109"/>
      <c r="I61" s="108"/>
      <c r="J61" s="114"/>
      <c r="K61" s="114"/>
      <c r="L61" s="109"/>
      <c r="M61" s="108"/>
      <c r="N61" s="158"/>
      <c r="O61" s="158"/>
      <c r="P61" s="114"/>
      <c r="Q61" s="109"/>
      <c r="R61" s="108"/>
      <c r="S61" s="114"/>
      <c r="T61" s="114"/>
      <c r="U61" s="158"/>
      <c r="V61" s="109"/>
      <c r="W61" s="108"/>
      <c r="X61" s="114"/>
      <c r="Y61" s="109"/>
      <c r="Z61" s="160"/>
      <c r="AA61" s="150"/>
      <c r="AB61" s="130"/>
      <c r="AC61" s="150"/>
      <c r="AD61" s="160"/>
      <c r="AE61" s="130"/>
      <c r="AF61" s="417"/>
      <c r="AG61" s="150"/>
      <c r="AH61" s="130"/>
      <c r="AI61" s="151"/>
      <c r="AJ61" s="428"/>
      <c r="AK61" s="417"/>
      <c r="AL61" s="590"/>
      <c r="AM61" s="672"/>
      <c r="AN61" s="669"/>
      <c r="AO61" s="701"/>
      <c r="AP61" s="633"/>
      <c r="AQ61" s="633"/>
      <c r="AR61" s="633"/>
    </row>
    <row r="62" spans="1:44" s="226" customFormat="1" ht="13" x14ac:dyDescent="0.3">
      <c r="A62" s="628" t="s">
        <v>531</v>
      </c>
      <c r="B62" s="132" t="s">
        <v>79</v>
      </c>
      <c r="C62" s="346"/>
      <c r="D62" s="171"/>
      <c r="E62" s="169"/>
      <c r="F62" s="169"/>
      <c r="G62" s="169"/>
      <c r="H62" s="170"/>
      <c r="I62" s="171"/>
      <c r="J62" s="332"/>
      <c r="K62" s="332"/>
      <c r="L62" s="170"/>
      <c r="M62" s="171"/>
      <c r="N62" s="169"/>
      <c r="O62" s="169"/>
      <c r="P62" s="332"/>
      <c r="Q62" s="170"/>
      <c r="R62" s="171"/>
      <c r="S62" s="332"/>
      <c r="T62" s="332"/>
      <c r="U62" s="169"/>
      <c r="V62" s="170"/>
      <c r="W62" s="171"/>
      <c r="X62" s="332"/>
      <c r="Y62" s="170"/>
      <c r="Z62" s="169"/>
      <c r="AA62" s="170"/>
      <c r="AB62" s="332"/>
      <c r="AC62" s="170"/>
      <c r="AD62" s="169"/>
      <c r="AE62" s="332"/>
      <c r="AF62" s="463"/>
      <c r="AG62" s="170"/>
      <c r="AH62" s="332"/>
      <c r="AI62" s="171"/>
      <c r="AJ62" s="431">
        <v>10000</v>
      </c>
      <c r="AK62" s="418"/>
      <c r="AL62" s="593"/>
      <c r="AM62" s="670">
        <f t="shared" ref="AM62" si="30">SUM(C62:AL62)</f>
        <v>10000</v>
      </c>
      <c r="AN62" s="667">
        <f t="shared" ref="AN62" si="31">SUM(C63:AL63)</f>
        <v>54832</v>
      </c>
      <c r="AO62" s="631">
        <v>0</v>
      </c>
      <c r="AP62" s="631">
        <v>1</v>
      </c>
      <c r="AQ62" s="631">
        <v>0</v>
      </c>
      <c r="AR62" s="631">
        <v>0</v>
      </c>
    </row>
    <row r="63" spans="1:44" s="226" customFormat="1" ht="13" customHeight="1" x14ac:dyDescent="0.3">
      <c r="A63" s="661"/>
      <c r="B63" s="133" t="s">
        <v>201</v>
      </c>
      <c r="C63" s="248"/>
      <c r="D63" s="106"/>
      <c r="E63" s="153"/>
      <c r="F63" s="153"/>
      <c r="G63" s="153"/>
      <c r="H63" s="105"/>
      <c r="I63" s="106"/>
      <c r="J63" s="112"/>
      <c r="K63" s="112"/>
      <c r="L63" s="105"/>
      <c r="M63" s="106"/>
      <c r="N63" s="153"/>
      <c r="O63" s="153"/>
      <c r="P63" s="112"/>
      <c r="Q63" s="105"/>
      <c r="R63" s="106"/>
      <c r="S63" s="112"/>
      <c r="T63" s="112"/>
      <c r="U63" s="153"/>
      <c r="V63" s="105"/>
      <c r="W63" s="106"/>
      <c r="X63" s="112"/>
      <c r="Y63" s="105"/>
      <c r="Z63" s="153"/>
      <c r="AA63" s="105"/>
      <c r="AB63" s="112"/>
      <c r="AC63" s="105"/>
      <c r="AD63" s="153"/>
      <c r="AE63" s="112"/>
      <c r="AF63" s="592"/>
      <c r="AG63" s="105"/>
      <c r="AH63" s="112"/>
      <c r="AI63" s="106"/>
      <c r="AJ63" s="583">
        <v>54832</v>
      </c>
      <c r="AK63" s="587"/>
      <c r="AL63" s="589"/>
      <c r="AM63" s="671"/>
      <c r="AN63" s="668"/>
      <c r="AO63" s="673"/>
      <c r="AP63" s="673"/>
      <c r="AQ63" s="673"/>
      <c r="AR63" s="673"/>
    </row>
    <row r="64" spans="1:44" s="226" customFormat="1" ht="13.5" customHeight="1" thickBot="1" x14ac:dyDescent="0.35">
      <c r="A64" s="662"/>
      <c r="B64" s="134" t="s">
        <v>196</v>
      </c>
      <c r="C64" s="346"/>
      <c r="D64" s="171"/>
      <c r="E64" s="169"/>
      <c r="F64" s="169"/>
      <c r="G64" s="169"/>
      <c r="H64" s="170"/>
      <c r="I64" s="171"/>
      <c r="J64" s="332"/>
      <c r="K64" s="332"/>
      <c r="L64" s="170"/>
      <c r="M64" s="171"/>
      <c r="N64" s="169"/>
      <c r="O64" s="169"/>
      <c r="P64" s="332"/>
      <c r="Q64" s="170"/>
      <c r="R64" s="171"/>
      <c r="S64" s="332"/>
      <c r="T64" s="332"/>
      <c r="U64" s="169"/>
      <c r="V64" s="170"/>
      <c r="W64" s="171"/>
      <c r="X64" s="332"/>
      <c r="Y64" s="170"/>
      <c r="Z64" s="169"/>
      <c r="AA64" s="170"/>
      <c r="AB64" s="332"/>
      <c r="AC64" s="170"/>
      <c r="AD64" s="169"/>
      <c r="AE64" s="332"/>
      <c r="AF64" s="463"/>
      <c r="AG64" s="170"/>
      <c r="AH64" s="332"/>
      <c r="AI64" s="171"/>
      <c r="AJ64" s="109" t="s">
        <v>197</v>
      </c>
      <c r="AK64" s="463"/>
      <c r="AL64" s="591"/>
      <c r="AM64" s="672"/>
      <c r="AN64" s="669"/>
      <c r="AO64" s="674"/>
      <c r="AP64" s="674"/>
      <c r="AQ64" s="674"/>
      <c r="AR64" s="674"/>
    </row>
    <row r="65" spans="1:44" s="226" customFormat="1" ht="15" customHeight="1" x14ac:dyDescent="0.3">
      <c r="A65" s="628" t="s">
        <v>52</v>
      </c>
      <c r="B65" s="132" t="s">
        <v>79</v>
      </c>
      <c r="C65" s="247"/>
      <c r="D65" s="149"/>
      <c r="E65" s="159"/>
      <c r="F65" s="159"/>
      <c r="G65" s="159"/>
      <c r="H65" s="127"/>
      <c r="I65" s="149"/>
      <c r="J65" s="113"/>
      <c r="K65" s="113"/>
      <c r="L65" s="127"/>
      <c r="M65" s="149"/>
      <c r="N65" s="159"/>
      <c r="O65" s="159"/>
      <c r="P65" s="113"/>
      <c r="Q65" s="127"/>
      <c r="R65" s="149"/>
      <c r="S65" s="113"/>
      <c r="T65" s="113"/>
      <c r="U65" s="159"/>
      <c r="V65" s="127"/>
      <c r="W65" s="149"/>
      <c r="X65" s="113"/>
      <c r="Y65" s="127"/>
      <c r="Z65" s="159">
        <v>34000</v>
      </c>
      <c r="AA65" s="127"/>
      <c r="AB65" s="113"/>
      <c r="AC65" s="127"/>
      <c r="AD65" s="157"/>
      <c r="AE65" s="126"/>
      <c r="AF65" s="586"/>
      <c r="AG65" s="147"/>
      <c r="AH65" s="126"/>
      <c r="AI65" s="148"/>
      <c r="AJ65" s="582"/>
      <c r="AK65" s="586"/>
      <c r="AL65" s="588"/>
      <c r="AM65" s="670">
        <f t="shared" si="10"/>
        <v>34000</v>
      </c>
      <c r="AN65" s="667">
        <f t="shared" ref="AN65" si="32">SUM(C66:AL66)</f>
        <v>68032.320000000007</v>
      </c>
      <c r="AO65" s="699">
        <v>0</v>
      </c>
      <c r="AP65" s="631">
        <v>1</v>
      </c>
      <c r="AQ65" s="631">
        <v>0</v>
      </c>
      <c r="AR65" s="631">
        <v>0</v>
      </c>
    </row>
    <row r="66" spans="1:44" s="226" customFormat="1" ht="13" x14ac:dyDescent="0.3">
      <c r="A66" s="629"/>
      <c r="B66" s="133" t="s">
        <v>201</v>
      </c>
      <c r="C66" s="248"/>
      <c r="D66" s="106"/>
      <c r="E66" s="153"/>
      <c r="F66" s="153"/>
      <c r="G66" s="153"/>
      <c r="H66" s="105"/>
      <c r="I66" s="106"/>
      <c r="J66" s="112"/>
      <c r="K66" s="112"/>
      <c r="L66" s="105"/>
      <c r="M66" s="106"/>
      <c r="N66" s="153"/>
      <c r="O66" s="153"/>
      <c r="P66" s="112"/>
      <c r="Q66" s="105"/>
      <c r="R66" s="106"/>
      <c r="S66" s="112"/>
      <c r="T66" s="112"/>
      <c r="U66" s="153"/>
      <c r="V66" s="105"/>
      <c r="W66" s="106"/>
      <c r="X66" s="112"/>
      <c r="Y66" s="105"/>
      <c r="Z66" s="153">
        <v>68032.320000000007</v>
      </c>
      <c r="AA66" s="105"/>
      <c r="AB66" s="112"/>
      <c r="AC66" s="105"/>
      <c r="AD66" s="153"/>
      <c r="AE66" s="112"/>
      <c r="AF66" s="587"/>
      <c r="AG66" s="105"/>
      <c r="AH66" s="112"/>
      <c r="AI66" s="106"/>
      <c r="AJ66" s="583"/>
      <c r="AK66" s="587"/>
      <c r="AL66" s="589"/>
      <c r="AM66" s="671"/>
      <c r="AN66" s="668"/>
      <c r="AO66" s="700"/>
      <c r="AP66" s="632"/>
      <c r="AQ66" s="632"/>
      <c r="AR66" s="632"/>
    </row>
    <row r="67" spans="1:44" s="226" customFormat="1" ht="13.5" thickBot="1" x14ac:dyDescent="0.35">
      <c r="A67" s="630"/>
      <c r="B67" s="134" t="s">
        <v>196</v>
      </c>
      <c r="C67" s="346"/>
      <c r="D67" s="171"/>
      <c r="E67" s="169"/>
      <c r="F67" s="169"/>
      <c r="G67" s="169"/>
      <c r="H67" s="170"/>
      <c r="I67" s="171"/>
      <c r="J67" s="332"/>
      <c r="K67" s="332"/>
      <c r="L67" s="170"/>
      <c r="M67" s="171"/>
      <c r="N67" s="169"/>
      <c r="O67" s="169"/>
      <c r="P67" s="332"/>
      <c r="Q67" s="170"/>
      <c r="R67" s="171"/>
      <c r="S67" s="332"/>
      <c r="T67" s="332"/>
      <c r="U67" s="169"/>
      <c r="V67" s="170"/>
      <c r="W67" s="171"/>
      <c r="X67" s="332"/>
      <c r="Y67" s="170"/>
      <c r="Z67" s="169" t="s">
        <v>197</v>
      </c>
      <c r="AA67" s="170"/>
      <c r="AB67" s="332"/>
      <c r="AC67" s="170"/>
      <c r="AD67" s="169"/>
      <c r="AE67" s="332"/>
      <c r="AF67" s="417"/>
      <c r="AG67" s="170"/>
      <c r="AH67" s="130"/>
      <c r="AI67" s="151"/>
      <c r="AJ67" s="428"/>
      <c r="AK67" s="417"/>
      <c r="AL67" s="590"/>
      <c r="AM67" s="672"/>
      <c r="AN67" s="669"/>
      <c r="AO67" s="701"/>
      <c r="AP67" s="633"/>
      <c r="AQ67" s="633"/>
      <c r="AR67" s="633"/>
    </row>
    <row r="68" spans="1:44" s="226" customFormat="1" ht="13" x14ac:dyDescent="0.3">
      <c r="A68" s="628" t="s">
        <v>73</v>
      </c>
      <c r="B68" s="128" t="s">
        <v>79</v>
      </c>
      <c r="C68" s="137"/>
      <c r="D68" s="149"/>
      <c r="E68" s="159"/>
      <c r="F68" s="159"/>
      <c r="G68" s="159"/>
      <c r="H68" s="127"/>
      <c r="I68" s="149"/>
      <c r="J68" s="113"/>
      <c r="K68" s="113"/>
      <c r="L68" s="127"/>
      <c r="M68" s="149"/>
      <c r="N68" s="159"/>
      <c r="O68" s="159"/>
      <c r="P68" s="113">
        <v>90000</v>
      </c>
      <c r="Q68" s="127"/>
      <c r="R68" s="149"/>
      <c r="S68" s="113"/>
      <c r="T68" s="113"/>
      <c r="U68" s="159">
        <v>90000</v>
      </c>
      <c r="V68" s="127"/>
      <c r="W68" s="149"/>
      <c r="X68" s="113">
        <v>81737</v>
      </c>
      <c r="Y68" s="127">
        <v>80000</v>
      </c>
      <c r="Z68" s="159"/>
      <c r="AA68" s="127">
        <v>50000</v>
      </c>
      <c r="AB68" s="113"/>
      <c r="AC68" s="127">
        <v>100000</v>
      </c>
      <c r="AD68" s="157"/>
      <c r="AE68" s="126"/>
      <c r="AF68" s="586"/>
      <c r="AG68" s="147"/>
      <c r="AH68" s="126"/>
      <c r="AI68" s="148"/>
      <c r="AJ68" s="582"/>
      <c r="AK68" s="586"/>
      <c r="AL68" s="588"/>
      <c r="AM68" s="670">
        <f t="shared" si="12"/>
        <v>491737</v>
      </c>
      <c r="AN68" s="667">
        <f t="shared" ref="AN68" si="33">SUM(C69:AL69)</f>
        <v>1218873</v>
      </c>
      <c r="AO68" s="631">
        <v>6</v>
      </c>
      <c r="AP68" s="702">
        <v>0</v>
      </c>
      <c r="AQ68" s="631">
        <v>0</v>
      </c>
      <c r="AR68" s="631">
        <v>0</v>
      </c>
    </row>
    <row r="69" spans="1:44" s="226" customFormat="1" ht="13" x14ac:dyDescent="0.3">
      <c r="A69" s="629"/>
      <c r="B69" s="129" t="s">
        <v>201</v>
      </c>
      <c r="C69" s="172"/>
      <c r="D69" s="107"/>
      <c r="E69" s="152"/>
      <c r="F69" s="152"/>
      <c r="G69" s="152"/>
      <c r="H69" s="104"/>
      <c r="I69" s="107"/>
      <c r="J69" s="115"/>
      <c r="K69" s="115"/>
      <c r="L69" s="104"/>
      <c r="M69" s="107"/>
      <c r="N69" s="152"/>
      <c r="O69" s="152"/>
      <c r="P69" s="115">
        <v>200000</v>
      </c>
      <c r="Q69" s="104"/>
      <c r="R69" s="107"/>
      <c r="S69" s="115"/>
      <c r="T69" s="115"/>
      <c r="U69" s="152">
        <v>225399</v>
      </c>
      <c r="V69" s="104"/>
      <c r="W69" s="107"/>
      <c r="X69" s="115">
        <v>163474</v>
      </c>
      <c r="Y69" s="104">
        <v>250000</v>
      </c>
      <c r="Z69" s="153"/>
      <c r="AA69" s="105">
        <v>125000</v>
      </c>
      <c r="AB69" s="112"/>
      <c r="AC69" s="105">
        <v>255000</v>
      </c>
      <c r="AD69" s="153"/>
      <c r="AE69" s="112"/>
      <c r="AF69" s="587"/>
      <c r="AG69" s="105"/>
      <c r="AH69" s="112"/>
      <c r="AI69" s="106"/>
      <c r="AJ69" s="583"/>
      <c r="AK69" s="587"/>
      <c r="AL69" s="589"/>
      <c r="AM69" s="671"/>
      <c r="AN69" s="668"/>
      <c r="AO69" s="632"/>
      <c r="AP69" s="703"/>
      <c r="AQ69" s="632"/>
      <c r="AR69" s="632"/>
    </row>
    <row r="70" spans="1:44" s="226" customFormat="1" ht="13.5" thickBot="1" x14ac:dyDescent="0.35">
      <c r="A70" s="630"/>
      <c r="B70" s="131" t="s">
        <v>196</v>
      </c>
      <c r="C70" s="136"/>
      <c r="D70" s="151"/>
      <c r="E70" s="160"/>
      <c r="F70" s="160"/>
      <c r="G70" s="160"/>
      <c r="H70" s="150"/>
      <c r="I70" s="151"/>
      <c r="J70" s="130"/>
      <c r="K70" s="130"/>
      <c r="L70" s="150"/>
      <c r="M70" s="151"/>
      <c r="N70" s="160"/>
      <c r="O70" s="160"/>
      <c r="P70" s="232" t="s">
        <v>198</v>
      </c>
      <c r="Q70" s="150"/>
      <c r="R70" s="151"/>
      <c r="S70" s="130"/>
      <c r="T70" s="130"/>
      <c r="U70" s="229" t="s">
        <v>198</v>
      </c>
      <c r="V70" s="150"/>
      <c r="W70" s="151"/>
      <c r="X70" s="232" t="s">
        <v>198</v>
      </c>
      <c r="Y70" s="245" t="s">
        <v>198</v>
      </c>
      <c r="Z70" s="233"/>
      <c r="AA70" s="213" t="s">
        <v>197</v>
      </c>
      <c r="AB70" s="232"/>
      <c r="AC70" s="150" t="s">
        <v>198</v>
      </c>
      <c r="AD70" s="160"/>
      <c r="AE70" s="130"/>
      <c r="AF70" s="417"/>
      <c r="AG70" s="150"/>
      <c r="AH70" s="130"/>
      <c r="AI70" s="151"/>
      <c r="AJ70" s="428"/>
      <c r="AK70" s="417"/>
      <c r="AL70" s="590"/>
      <c r="AM70" s="672"/>
      <c r="AN70" s="669"/>
      <c r="AO70" s="633"/>
      <c r="AP70" s="704"/>
      <c r="AQ70" s="633"/>
      <c r="AR70" s="633"/>
    </row>
    <row r="71" spans="1:44" s="226" customFormat="1" ht="13" x14ac:dyDescent="0.3">
      <c r="A71" s="693" t="s">
        <v>445</v>
      </c>
      <c r="B71" s="128" t="s">
        <v>79</v>
      </c>
      <c r="C71" s="172"/>
      <c r="D71" s="107"/>
      <c r="E71" s="152"/>
      <c r="F71" s="152"/>
      <c r="G71" s="152"/>
      <c r="H71" s="104"/>
      <c r="I71" s="107"/>
      <c r="J71" s="115"/>
      <c r="K71" s="115"/>
      <c r="L71" s="104"/>
      <c r="M71" s="107"/>
      <c r="N71" s="152"/>
      <c r="O71" s="152"/>
      <c r="P71" s="316"/>
      <c r="Q71" s="104"/>
      <c r="R71" s="107"/>
      <c r="S71" s="115"/>
      <c r="T71" s="115"/>
      <c r="U71" s="315"/>
      <c r="V71" s="104"/>
      <c r="W71" s="107"/>
      <c r="X71" s="316"/>
      <c r="Y71" s="383"/>
      <c r="Z71" s="315"/>
      <c r="AA71" s="383"/>
      <c r="AB71" s="316"/>
      <c r="AC71" s="104"/>
      <c r="AD71" s="169"/>
      <c r="AE71" s="115">
        <v>100000</v>
      </c>
      <c r="AF71" s="586"/>
      <c r="AG71" s="170"/>
      <c r="AH71" s="126"/>
      <c r="AI71" s="148"/>
      <c r="AJ71" s="582"/>
      <c r="AK71" s="586"/>
      <c r="AL71" s="588"/>
      <c r="AM71" s="670">
        <f t="shared" si="14"/>
        <v>100000</v>
      </c>
      <c r="AN71" s="667">
        <f t="shared" ref="AN71" si="34">SUM(C72:AL72)</f>
        <v>250000</v>
      </c>
      <c r="AO71" s="631">
        <v>1</v>
      </c>
      <c r="AP71" s="631">
        <v>0</v>
      </c>
      <c r="AQ71" s="631">
        <v>0</v>
      </c>
      <c r="AR71" s="631">
        <v>0</v>
      </c>
    </row>
    <row r="72" spans="1:44" s="226" customFormat="1" ht="14.5" customHeight="1" x14ac:dyDescent="0.3">
      <c r="A72" s="694"/>
      <c r="B72" s="129" t="s">
        <v>201</v>
      </c>
      <c r="C72" s="138"/>
      <c r="D72" s="106"/>
      <c r="E72" s="153"/>
      <c r="F72" s="153"/>
      <c r="G72" s="153"/>
      <c r="H72" s="105"/>
      <c r="I72" s="106"/>
      <c r="J72" s="112"/>
      <c r="K72" s="112"/>
      <c r="L72" s="105"/>
      <c r="M72" s="106"/>
      <c r="N72" s="153"/>
      <c r="O72" s="153"/>
      <c r="P72" s="236"/>
      <c r="Q72" s="105"/>
      <c r="R72" s="106"/>
      <c r="S72" s="112"/>
      <c r="T72" s="112"/>
      <c r="U72" s="207"/>
      <c r="V72" s="105"/>
      <c r="W72" s="106"/>
      <c r="X72" s="236"/>
      <c r="Y72" s="211"/>
      <c r="Z72" s="207"/>
      <c r="AA72" s="211"/>
      <c r="AB72" s="236"/>
      <c r="AC72" s="105"/>
      <c r="AD72" s="153"/>
      <c r="AE72" s="112">
        <v>250000</v>
      </c>
      <c r="AF72" s="587"/>
      <c r="AG72" s="105"/>
      <c r="AH72" s="112"/>
      <c r="AI72" s="106"/>
      <c r="AJ72" s="583"/>
      <c r="AK72" s="587"/>
      <c r="AL72" s="589"/>
      <c r="AM72" s="671"/>
      <c r="AN72" s="668"/>
      <c r="AO72" s="632"/>
      <c r="AP72" s="632"/>
      <c r="AQ72" s="632"/>
      <c r="AR72" s="632"/>
    </row>
    <row r="73" spans="1:44" s="226" customFormat="1" ht="15" customHeight="1" thickBot="1" x14ac:dyDescent="0.35">
      <c r="A73" s="698"/>
      <c r="B73" s="131" t="s">
        <v>196</v>
      </c>
      <c r="C73" s="205"/>
      <c r="D73" s="171"/>
      <c r="E73" s="169"/>
      <c r="F73" s="169"/>
      <c r="G73" s="169"/>
      <c r="H73" s="170"/>
      <c r="I73" s="171"/>
      <c r="J73" s="332"/>
      <c r="K73" s="332"/>
      <c r="L73" s="170"/>
      <c r="M73" s="171"/>
      <c r="N73" s="169"/>
      <c r="O73" s="169"/>
      <c r="P73" s="346"/>
      <c r="Q73" s="170"/>
      <c r="R73" s="171"/>
      <c r="S73" s="332"/>
      <c r="T73" s="332"/>
      <c r="U73" s="273"/>
      <c r="V73" s="170"/>
      <c r="W73" s="171"/>
      <c r="X73" s="346"/>
      <c r="Y73" s="272"/>
      <c r="Z73" s="273"/>
      <c r="AA73" s="272"/>
      <c r="AB73" s="346"/>
      <c r="AC73" s="150"/>
      <c r="AD73" s="160"/>
      <c r="AE73" s="130" t="s">
        <v>198</v>
      </c>
      <c r="AF73" s="417"/>
      <c r="AG73" s="150"/>
      <c r="AH73" s="130"/>
      <c r="AI73" s="151"/>
      <c r="AJ73" s="428"/>
      <c r="AK73" s="417"/>
      <c r="AL73" s="590"/>
      <c r="AM73" s="672"/>
      <c r="AN73" s="669"/>
      <c r="AO73" s="633"/>
      <c r="AP73" s="633"/>
      <c r="AQ73" s="633"/>
      <c r="AR73" s="633"/>
    </row>
    <row r="74" spans="1:44" s="226" customFormat="1" ht="13" x14ac:dyDescent="0.3">
      <c r="A74" s="693" t="s">
        <v>59</v>
      </c>
      <c r="B74" s="132" t="s">
        <v>79</v>
      </c>
      <c r="C74" s="137"/>
      <c r="D74" s="149"/>
      <c r="E74" s="159"/>
      <c r="F74" s="159"/>
      <c r="G74" s="159"/>
      <c r="H74" s="127"/>
      <c r="I74" s="149"/>
      <c r="J74" s="113"/>
      <c r="K74" s="113"/>
      <c r="L74" s="127"/>
      <c r="M74" s="149"/>
      <c r="N74" s="159"/>
      <c r="O74" s="159">
        <v>50000</v>
      </c>
      <c r="P74" s="113"/>
      <c r="Q74" s="127"/>
      <c r="R74" s="149"/>
      <c r="S74" s="113"/>
      <c r="T74" s="113"/>
      <c r="U74" s="159"/>
      <c r="V74" s="127"/>
      <c r="W74" s="149"/>
      <c r="X74" s="113"/>
      <c r="Y74" s="127">
        <v>80000</v>
      </c>
      <c r="Z74" s="159"/>
      <c r="AA74" s="127">
        <v>100000</v>
      </c>
      <c r="AB74" s="113"/>
      <c r="AC74" s="104">
        <v>48500</v>
      </c>
      <c r="AD74" s="157"/>
      <c r="AE74" s="332">
        <v>50000</v>
      </c>
      <c r="AF74" s="586"/>
      <c r="AG74" s="170">
        <v>25000</v>
      </c>
      <c r="AH74" s="126"/>
      <c r="AI74" s="148"/>
      <c r="AJ74" s="582"/>
      <c r="AK74" s="586"/>
      <c r="AL74" s="588"/>
      <c r="AM74" s="670">
        <f t="shared" si="16"/>
        <v>353500</v>
      </c>
      <c r="AN74" s="667">
        <f t="shared" ref="AN74" si="35">SUM(C75:AL75)</f>
        <v>1199840</v>
      </c>
      <c r="AO74" s="631">
        <v>2</v>
      </c>
      <c r="AP74" s="631">
        <v>4</v>
      </c>
      <c r="AQ74" s="631">
        <v>0</v>
      </c>
      <c r="AR74" s="631">
        <v>0</v>
      </c>
    </row>
    <row r="75" spans="1:44" s="226" customFormat="1" ht="13" x14ac:dyDescent="0.3">
      <c r="A75" s="694"/>
      <c r="B75" s="133" t="s">
        <v>201</v>
      </c>
      <c r="C75" s="138"/>
      <c r="D75" s="106"/>
      <c r="E75" s="153"/>
      <c r="F75" s="153"/>
      <c r="G75" s="153"/>
      <c r="H75" s="105"/>
      <c r="I75" s="106"/>
      <c r="J75" s="112"/>
      <c r="K75" s="112"/>
      <c r="L75" s="105"/>
      <c r="M75" s="106"/>
      <c r="N75" s="153"/>
      <c r="O75" s="153">
        <v>100000</v>
      </c>
      <c r="P75" s="112"/>
      <c r="Q75" s="105"/>
      <c r="R75" s="106"/>
      <c r="S75" s="112"/>
      <c r="T75" s="112"/>
      <c r="U75" s="153"/>
      <c r="V75" s="105"/>
      <c r="W75" s="106"/>
      <c r="X75" s="112"/>
      <c r="Y75" s="105">
        <v>600000</v>
      </c>
      <c r="Z75" s="153"/>
      <c r="AA75" s="105">
        <v>207840</v>
      </c>
      <c r="AB75" s="112"/>
      <c r="AC75" s="105">
        <v>97000</v>
      </c>
      <c r="AD75" s="153"/>
      <c r="AE75" s="112">
        <v>145000</v>
      </c>
      <c r="AF75" s="587"/>
      <c r="AG75" s="105">
        <v>50000</v>
      </c>
      <c r="AH75" s="112"/>
      <c r="AI75" s="106"/>
      <c r="AJ75" s="583"/>
      <c r="AK75" s="587"/>
      <c r="AL75" s="589"/>
      <c r="AM75" s="671"/>
      <c r="AN75" s="668"/>
      <c r="AO75" s="632"/>
      <c r="AP75" s="632"/>
      <c r="AQ75" s="632"/>
      <c r="AR75" s="632"/>
    </row>
    <row r="76" spans="1:44" s="226" customFormat="1" ht="13.5" thickBot="1" x14ac:dyDescent="0.35">
      <c r="A76" s="694"/>
      <c r="B76" s="134" t="s">
        <v>196</v>
      </c>
      <c r="C76" s="136"/>
      <c r="D76" s="151"/>
      <c r="E76" s="160"/>
      <c r="F76" s="160"/>
      <c r="G76" s="160"/>
      <c r="H76" s="150"/>
      <c r="I76" s="151"/>
      <c r="J76" s="130"/>
      <c r="K76" s="130"/>
      <c r="L76" s="150"/>
      <c r="M76" s="151"/>
      <c r="N76" s="160"/>
      <c r="O76" s="232" t="s">
        <v>197</v>
      </c>
      <c r="P76" s="158"/>
      <c r="Q76" s="150"/>
      <c r="R76" s="151"/>
      <c r="S76" s="130"/>
      <c r="T76" s="130"/>
      <c r="U76" s="160"/>
      <c r="V76" s="150"/>
      <c r="W76" s="151"/>
      <c r="X76" s="130"/>
      <c r="Y76" s="245" t="s">
        <v>198</v>
      </c>
      <c r="Z76" s="233"/>
      <c r="AA76" s="213" t="s">
        <v>198</v>
      </c>
      <c r="AB76" s="232"/>
      <c r="AC76" s="150" t="s">
        <v>197</v>
      </c>
      <c r="AD76" s="160"/>
      <c r="AE76" s="130" t="s">
        <v>197</v>
      </c>
      <c r="AF76" s="417"/>
      <c r="AG76" s="109" t="s">
        <v>197</v>
      </c>
      <c r="AH76" s="130"/>
      <c r="AI76" s="151"/>
      <c r="AJ76" s="428"/>
      <c r="AK76" s="417"/>
      <c r="AL76" s="590"/>
      <c r="AM76" s="672"/>
      <c r="AN76" s="669"/>
      <c r="AO76" s="632"/>
      <c r="AP76" s="632"/>
      <c r="AQ76" s="633"/>
      <c r="AR76" s="633"/>
    </row>
    <row r="77" spans="1:44" s="226" customFormat="1" ht="15.75" customHeight="1" x14ac:dyDescent="0.3">
      <c r="A77" s="628" t="s">
        <v>152</v>
      </c>
      <c r="B77" s="132" t="s">
        <v>79</v>
      </c>
      <c r="C77" s="137"/>
      <c r="D77" s="149"/>
      <c r="E77" s="159"/>
      <c r="F77" s="159"/>
      <c r="G77" s="159"/>
      <c r="H77" s="127"/>
      <c r="I77" s="149"/>
      <c r="J77" s="113"/>
      <c r="K77" s="113"/>
      <c r="L77" s="127"/>
      <c r="M77" s="149"/>
      <c r="N77" s="159"/>
      <c r="O77" s="159"/>
      <c r="P77" s="113">
        <v>12000</v>
      </c>
      <c r="Q77" s="127"/>
      <c r="R77" s="149"/>
      <c r="S77" s="113"/>
      <c r="T77" s="113"/>
      <c r="U77" s="159"/>
      <c r="V77" s="127"/>
      <c r="W77" s="149"/>
      <c r="X77" s="113"/>
      <c r="Y77" s="127"/>
      <c r="Z77" s="159"/>
      <c r="AA77" s="127"/>
      <c r="AB77" s="113"/>
      <c r="AC77" s="127"/>
      <c r="AD77" s="157"/>
      <c r="AE77" s="126"/>
      <c r="AF77" s="586"/>
      <c r="AG77" s="147"/>
      <c r="AH77" s="126"/>
      <c r="AI77" s="148"/>
      <c r="AJ77" s="582"/>
      <c r="AK77" s="586"/>
      <c r="AL77" s="588"/>
      <c r="AM77" s="670">
        <f t="shared" ref="AM77" si="36">SUM(C77:AL77)</f>
        <v>12000</v>
      </c>
      <c r="AN77" s="667">
        <f t="shared" ref="AN77" si="37">SUM(C78:AL78)</f>
        <v>24000</v>
      </c>
      <c r="AO77" s="631">
        <v>0</v>
      </c>
      <c r="AP77" s="631">
        <v>1</v>
      </c>
      <c r="AQ77" s="631">
        <v>0</v>
      </c>
      <c r="AR77" s="631">
        <v>0</v>
      </c>
    </row>
    <row r="78" spans="1:44" s="226" customFormat="1" ht="13" x14ac:dyDescent="0.3">
      <c r="A78" s="629"/>
      <c r="B78" s="133" t="s">
        <v>201</v>
      </c>
      <c r="C78" s="138"/>
      <c r="D78" s="106"/>
      <c r="E78" s="153"/>
      <c r="F78" s="153"/>
      <c r="G78" s="153"/>
      <c r="H78" s="105"/>
      <c r="I78" s="106"/>
      <c r="J78" s="112"/>
      <c r="K78" s="112"/>
      <c r="L78" s="105"/>
      <c r="M78" s="106"/>
      <c r="N78" s="153"/>
      <c r="O78" s="207"/>
      <c r="P78" s="112">
        <v>24000</v>
      </c>
      <c r="Q78" s="105"/>
      <c r="R78" s="106"/>
      <c r="S78" s="112"/>
      <c r="T78" s="112"/>
      <c r="U78" s="153"/>
      <c r="V78" s="105"/>
      <c r="W78" s="106"/>
      <c r="X78" s="112"/>
      <c r="Y78" s="105"/>
      <c r="Z78" s="153"/>
      <c r="AA78" s="105"/>
      <c r="AB78" s="112"/>
      <c r="AC78" s="105"/>
      <c r="AD78" s="153"/>
      <c r="AE78" s="112"/>
      <c r="AF78" s="587"/>
      <c r="AG78" s="105"/>
      <c r="AH78" s="112"/>
      <c r="AI78" s="106"/>
      <c r="AJ78" s="583"/>
      <c r="AK78" s="587"/>
      <c r="AL78" s="589"/>
      <c r="AM78" s="671"/>
      <c r="AN78" s="668"/>
      <c r="AO78" s="632"/>
      <c r="AP78" s="632"/>
      <c r="AQ78" s="632"/>
      <c r="AR78" s="632"/>
    </row>
    <row r="79" spans="1:44" s="226" customFormat="1" ht="13.5" thickBot="1" x14ac:dyDescent="0.35">
      <c r="A79" s="630"/>
      <c r="B79" s="178" t="s">
        <v>196</v>
      </c>
      <c r="C79" s="136"/>
      <c r="D79" s="151"/>
      <c r="E79" s="160"/>
      <c r="F79" s="160"/>
      <c r="G79" s="160"/>
      <c r="H79" s="150"/>
      <c r="I79" s="151"/>
      <c r="J79" s="130"/>
      <c r="K79" s="130"/>
      <c r="L79" s="150"/>
      <c r="M79" s="151"/>
      <c r="N79" s="160"/>
      <c r="O79" s="160"/>
      <c r="P79" s="232" t="s">
        <v>197</v>
      </c>
      <c r="Q79" s="150"/>
      <c r="R79" s="151"/>
      <c r="S79" s="130"/>
      <c r="T79" s="130"/>
      <c r="U79" s="160"/>
      <c r="V79" s="150"/>
      <c r="W79" s="151"/>
      <c r="X79" s="130"/>
      <c r="Y79" s="150"/>
      <c r="Z79" s="160"/>
      <c r="AA79" s="150"/>
      <c r="AB79" s="130"/>
      <c r="AC79" s="150"/>
      <c r="AD79" s="160"/>
      <c r="AE79" s="130"/>
      <c r="AF79" s="417"/>
      <c r="AG79" s="150"/>
      <c r="AH79" s="130"/>
      <c r="AI79" s="151"/>
      <c r="AJ79" s="428"/>
      <c r="AK79" s="417"/>
      <c r="AL79" s="590"/>
      <c r="AM79" s="672"/>
      <c r="AN79" s="669"/>
      <c r="AO79" s="633"/>
      <c r="AP79" s="633"/>
      <c r="AQ79" s="633"/>
      <c r="AR79" s="633"/>
    </row>
    <row r="80" spans="1:44" s="226" customFormat="1" ht="13" x14ac:dyDescent="0.3">
      <c r="A80" s="628" t="s">
        <v>76</v>
      </c>
      <c r="B80" s="132" t="s">
        <v>79</v>
      </c>
      <c r="C80" s="332"/>
      <c r="D80" s="171"/>
      <c r="E80" s="169"/>
      <c r="F80" s="169"/>
      <c r="G80" s="169"/>
      <c r="H80" s="170"/>
      <c r="I80" s="171"/>
      <c r="J80" s="332"/>
      <c r="K80" s="332"/>
      <c r="L80" s="170"/>
      <c r="M80" s="171"/>
      <c r="N80" s="169"/>
      <c r="O80" s="169"/>
      <c r="P80" s="346"/>
      <c r="Q80" s="170"/>
      <c r="R80" s="171"/>
      <c r="S80" s="332"/>
      <c r="T80" s="332"/>
      <c r="U80" s="169"/>
      <c r="V80" s="170"/>
      <c r="W80" s="171"/>
      <c r="X80" s="332"/>
      <c r="Y80" s="170"/>
      <c r="Z80" s="169"/>
      <c r="AA80" s="170"/>
      <c r="AB80" s="332"/>
      <c r="AC80" s="170"/>
      <c r="AD80" s="169"/>
      <c r="AE80" s="332"/>
      <c r="AF80" s="418"/>
      <c r="AG80" s="170"/>
      <c r="AH80" s="332"/>
      <c r="AI80" s="171"/>
      <c r="AJ80" s="431">
        <v>19000</v>
      </c>
      <c r="AK80" s="418"/>
      <c r="AL80" s="593"/>
      <c r="AM80" s="670">
        <f t="shared" si="10"/>
        <v>19000</v>
      </c>
      <c r="AN80" s="667">
        <f t="shared" ref="AN80" si="38">SUM(C81:AL81)</f>
        <v>48744</v>
      </c>
      <c r="AO80" s="631">
        <v>0</v>
      </c>
      <c r="AP80" s="631">
        <v>1</v>
      </c>
      <c r="AQ80" s="631">
        <v>0</v>
      </c>
      <c r="AR80" s="631">
        <v>0</v>
      </c>
    </row>
    <row r="81" spans="1:44" s="226" customFormat="1" ht="13" customHeight="1" x14ac:dyDescent="0.3">
      <c r="A81" s="661"/>
      <c r="B81" s="133" t="s">
        <v>201</v>
      </c>
      <c r="C81" s="112"/>
      <c r="D81" s="106"/>
      <c r="E81" s="153"/>
      <c r="F81" s="153"/>
      <c r="G81" s="153"/>
      <c r="H81" s="105"/>
      <c r="I81" s="106"/>
      <c r="J81" s="112"/>
      <c r="K81" s="112"/>
      <c r="L81" s="105"/>
      <c r="M81" s="106"/>
      <c r="N81" s="153"/>
      <c r="O81" s="153"/>
      <c r="P81" s="236"/>
      <c r="Q81" s="105"/>
      <c r="R81" s="106"/>
      <c r="S81" s="112"/>
      <c r="T81" s="112"/>
      <c r="U81" s="153"/>
      <c r="V81" s="105"/>
      <c r="W81" s="106"/>
      <c r="X81" s="112"/>
      <c r="Y81" s="105"/>
      <c r="Z81" s="153"/>
      <c r="AA81" s="105"/>
      <c r="AB81" s="112"/>
      <c r="AC81" s="105"/>
      <c r="AD81" s="153"/>
      <c r="AE81" s="112"/>
      <c r="AF81" s="587"/>
      <c r="AG81" s="105"/>
      <c r="AH81" s="112"/>
      <c r="AI81" s="106"/>
      <c r="AJ81" s="583">
        <v>48744</v>
      </c>
      <c r="AK81" s="587"/>
      <c r="AL81" s="589"/>
      <c r="AM81" s="671"/>
      <c r="AN81" s="668"/>
      <c r="AO81" s="673"/>
      <c r="AP81" s="673"/>
      <c r="AQ81" s="673"/>
      <c r="AR81" s="673"/>
    </row>
    <row r="82" spans="1:44" s="226" customFormat="1" ht="13.5" customHeight="1" thickBot="1" x14ac:dyDescent="0.35">
      <c r="A82" s="662"/>
      <c r="B82" s="178" t="s">
        <v>196</v>
      </c>
      <c r="C82" s="114"/>
      <c r="D82" s="108"/>
      <c r="E82" s="158"/>
      <c r="F82" s="158"/>
      <c r="G82" s="158"/>
      <c r="H82" s="109"/>
      <c r="I82" s="108"/>
      <c r="J82" s="114"/>
      <c r="K82" s="114"/>
      <c r="L82" s="109"/>
      <c r="M82" s="108"/>
      <c r="N82" s="158"/>
      <c r="O82" s="158"/>
      <c r="P82" s="317"/>
      <c r="Q82" s="109"/>
      <c r="R82" s="108"/>
      <c r="S82" s="114"/>
      <c r="T82" s="114"/>
      <c r="U82" s="158"/>
      <c r="V82" s="109"/>
      <c r="W82" s="108"/>
      <c r="X82" s="114"/>
      <c r="Y82" s="109"/>
      <c r="Z82" s="158"/>
      <c r="AA82" s="109"/>
      <c r="AB82" s="114"/>
      <c r="AC82" s="109"/>
      <c r="AD82" s="158"/>
      <c r="AE82" s="114"/>
      <c r="AF82" s="594"/>
      <c r="AG82" s="109"/>
      <c r="AH82" s="114"/>
      <c r="AI82" s="108"/>
      <c r="AJ82" s="109" t="s">
        <v>197</v>
      </c>
      <c r="AK82" s="594"/>
      <c r="AL82" s="595"/>
      <c r="AM82" s="672"/>
      <c r="AN82" s="669"/>
      <c r="AO82" s="674"/>
      <c r="AP82" s="674"/>
      <c r="AQ82" s="674"/>
      <c r="AR82" s="674"/>
    </row>
    <row r="83" spans="1:44" ht="15" thickBot="1" x14ac:dyDescent="0.4">
      <c r="A83" s="173" t="s">
        <v>78</v>
      </c>
      <c r="B83" s="174"/>
      <c r="C83" s="637" t="s">
        <v>96</v>
      </c>
      <c r="D83" s="638"/>
      <c r="E83" s="176" t="s">
        <v>97</v>
      </c>
      <c r="F83" s="176" t="s">
        <v>81</v>
      </c>
      <c r="G83" s="176" t="s">
        <v>82</v>
      </c>
      <c r="H83" s="695" t="s">
        <v>120</v>
      </c>
      <c r="I83" s="638"/>
      <c r="J83" s="175" t="s">
        <v>121</v>
      </c>
      <c r="K83" s="175"/>
      <c r="L83" s="695" t="s">
        <v>122</v>
      </c>
      <c r="M83" s="638"/>
      <c r="N83" s="176" t="s">
        <v>135</v>
      </c>
      <c r="O83" s="176" t="s">
        <v>140</v>
      </c>
      <c r="P83" s="176" t="s">
        <v>141</v>
      </c>
      <c r="Q83" s="695" t="s">
        <v>142</v>
      </c>
      <c r="R83" s="638"/>
      <c r="S83" s="696" t="s">
        <v>143</v>
      </c>
      <c r="T83" s="697"/>
      <c r="U83" s="176" t="s">
        <v>176</v>
      </c>
      <c r="V83" s="695" t="s">
        <v>177</v>
      </c>
      <c r="W83" s="638"/>
      <c r="X83" s="175" t="s">
        <v>182</v>
      </c>
      <c r="Y83" s="312" t="s">
        <v>183</v>
      </c>
      <c r="Z83" s="176" t="s">
        <v>362</v>
      </c>
      <c r="AA83" s="664" t="s">
        <v>393</v>
      </c>
      <c r="AB83" s="665"/>
      <c r="AC83" s="345" t="s">
        <v>419</v>
      </c>
      <c r="AD83" s="176" t="s">
        <v>454</v>
      </c>
      <c r="AE83" s="665" t="s">
        <v>444</v>
      </c>
      <c r="AF83" s="637"/>
      <c r="AG83" s="695" t="s">
        <v>484</v>
      </c>
      <c r="AH83" s="637"/>
      <c r="AI83" s="638"/>
      <c r="AJ83" s="664" t="s">
        <v>533</v>
      </c>
      <c r="AK83" s="665"/>
      <c r="AL83" s="666"/>
      <c r="AM83" s="567" t="s">
        <v>199</v>
      </c>
      <c r="AN83" s="177" t="s">
        <v>200</v>
      </c>
      <c r="AO83" s="177" t="s">
        <v>203</v>
      </c>
      <c r="AP83" s="177" t="s">
        <v>204</v>
      </c>
      <c r="AQ83" s="244" t="s">
        <v>358</v>
      </c>
      <c r="AR83" s="116" t="s">
        <v>457</v>
      </c>
    </row>
    <row r="85" spans="1:44" x14ac:dyDescent="0.35">
      <c r="C85" s="119"/>
      <c r="D85" s="119"/>
      <c r="N85" s="119"/>
      <c r="O85" s="119"/>
      <c r="P85" s="119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</row>
    <row r="86" spans="1:44" x14ac:dyDescent="0.35">
      <c r="C86" s="119"/>
      <c r="D86" s="119"/>
      <c r="E86" s="119"/>
      <c r="F86" s="119"/>
      <c r="H86" s="165"/>
      <c r="I86" s="165"/>
      <c r="S86" s="119"/>
      <c r="T86" s="119"/>
    </row>
    <row r="87" spans="1:44" x14ac:dyDescent="0.35">
      <c r="H87" s="119"/>
      <c r="I87" s="119"/>
      <c r="P87" s="119"/>
      <c r="Q87" s="119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</row>
    <row r="88" spans="1:44" x14ac:dyDescent="0.35">
      <c r="P88" s="119"/>
      <c r="Q88" s="119"/>
    </row>
  </sheetData>
  <mergeCells count="210">
    <mergeCell ref="A17:A19"/>
    <mergeCell ref="A20:A22"/>
    <mergeCell ref="A23:A25"/>
    <mergeCell ref="AN14:AN16"/>
    <mergeCell ref="AM14:AM16"/>
    <mergeCell ref="AN32:AN34"/>
    <mergeCell ref="AO32:AO34"/>
    <mergeCell ref="A29:A31"/>
    <mergeCell ref="AM29:AM31"/>
    <mergeCell ref="AN29:AN31"/>
    <mergeCell ref="AO29:AO31"/>
    <mergeCell ref="AO17:AO19"/>
    <mergeCell ref="AP77:AP79"/>
    <mergeCell ref="AM74:AM76"/>
    <mergeCell ref="AO20:AO22"/>
    <mergeCell ref="AN50:AN52"/>
    <mergeCell ref="AQ2:AQ4"/>
    <mergeCell ref="AM53:AM55"/>
    <mergeCell ref="AN53:AN55"/>
    <mergeCell ref="AO53:AO55"/>
    <mergeCell ref="AP53:AP55"/>
    <mergeCell ref="AN20:AN22"/>
    <mergeCell ref="AO23:AO25"/>
    <mergeCell ref="AO35:AO37"/>
    <mergeCell ref="AN23:AN25"/>
    <mergeCell ref="AP23:AP25"/>
    <mergeCell ref="AO26:AO28"/>
    <mergeCell ref="AM23:AM25"/>
    <mergeCell ref="AM20:AM22"/>
    <mergeCell ref="AO50:AO52"/>
    <mergeCell ref="AP50:AP52"/>
    <mergeCell ref="AP32:AP34"/>
    <mergeCell ref="AP56:AP58"/>
    <mergeCell ref="AM56:AM58"/>
    <mergeCell ref="AN56:AN58"/>
    <mergeCell ref="AO11:AO13"/>
    <mergeCell ref="AM2:AM4"/>
    <mergeCell ref="AN2:AN4"/>
    <mergeCell ref="AO2:AO4"/>
    <mergeCell ref="AP2:AP4"/>
    <mergeCell ref="AQ47:AQ49"/>
    <mergeCell ref="AQ5:AQ7"/>
    <mergeCell ref="AQ8:AQ10"/>
    <mergeCell ref="AQ14:AQ16"/>
    <mergeCell ref="AQ17:AQ19"/>
    <mergeCell ref="AQ20:AQ22"/>
    <mergeCell ref="AM8:AM10"/>
    <mergeCell ref="AN8:AN10"/>
    <mergeCell ref="AO8:AO10"/>
    <mergeCell ref="AO14:AO16"/>
    <mergeCell ref="AN17:AN19"/>
    <mergeCell ref="AM17:AM19"/>
    <mergeCell ref="AM26:AM28"/>
    <mergeCell ref="AN26:AN28"/>
    <mergeCell ref="AP11:AP13"/>
    <mergeCell ref="AP47:AP49"/>
    <mergeCell ref="AQ11:AQ13"/>
    <mergeCell ref="AN11:AN13"/>
    <mergeCell ref="AM11:AM13"/>
    <mergeCell ref="AP29:AP31"/>
    <mergeCell ref="AN74:AN76"/>
    <mergeCell ref="AO74:AO76"/>
    <mergeCell ref="AP74:AP76"/>
    <mergeCell ref="A71:A73"/>
    <mergeCell ref="A65:A67"/>
    <mergeCell ref="AP71:AP73"/>
    <mergeCell ref="AO71:AO73"/>
    <mergeCell ref="AN71:AN73"/>
    <mergeCell ref="AM71:AM73"/>
    <mergeCell ref="AM65:AM67"/>
    <mergeCell ref="AN65:AN67"/>
    <mergeCell ref="AO65:AO67"/>
    <mergeCell ref="AP65:AP67"/>
    <mergeCell ref="AN68:AN70"/>
    <mergeCell ref="AO68:AO70"/>
    <mergeCell ref="AP68:AP70"/>
    <mergeCell ref="A68:A70"/>
    <mergeCell ref="AN77:AN79"/>
    <mergeCell ref="AO77:AO79"/>
    <mergeCell ref="C83:D83"/>
    <mergeCell ref="H83:I83"/>
    <mergeCell ref="L83:M83"/>
    <mergeCell ref="Q83:R83"/>
    <mergeCell ref="S83:T83"/>
    <mergeCell ref="AA83:AB83"/>
    <mergeCell ref="V83:W83"/>
    <mergeCell ref="AE83:AF83"/>
    <mergeCell ref="AG83:AI83"/>
    <mergeCell ref="A77:A79"/>
    <mergeCell ref="AM77:AM79"/>
    <mergeCell ref="A74:A76"/>
    <mergeCell ref="AM68:AM70"/>
    <mergeCell ref="A32:A34"/>
    <mergeCell ref="AM32:AM34"/>
    <mergeCell ref="AM50:AM52"/>
    <mergeCell ref="A26:A28"/>
    <mergeCell ref="A53:A55"/>
    <mergeCell ref="A47:A49"/>
    <mergeCell ref="A50:A52"/>
    <mergeCell ref="A35:A37"/>
    <mergeCell ref="A38:A40"/>
    <mergeCell ref="A44:A46"/>
    <mergeCell ref="A56:A58"/>
    <mergeCell ref="AM35:AM37"/>
    <mergeCell ref="AM38:AM40"/>
    <mergeCell ref="AM44:AM46"/>
    <mergeCell ref="A59:A61"/>
    <mergeCell ref="AM59:AM61"/>
    <mergeCell ref="AA1:AB1"/>
    <mergeCell ref="A5:A7"/>
    <mergeCell ref="A8:A10"/>
    <mergeCell ref="A14:A16"/>
    <mergeCell ref="AE1:AF1"/>
    <mergeCell ref="C1:D1"/>
    <mergeCell ref="H1:I1"/>
    <mergeCell ref="Q1:R1"/>
    <mergeCell ref="S1:T1"/>
    <mergeCell ref="V1:W1"/>
    <mergeCell ref="L1:M1"/>
    <mergeCell ref="A2:A4"/>
    <mergeCell ref="J1:K1"/>
    <mergeCell ref="A11:A13"/>
    <mergeCell ref="AR2:AR4"/>
    <mergeCell ref="AR5:AR7"/>
    <mergeCell ref="AR8:AR10"/>
    <mergeCell ref="AR14:AR16"/>
    <mergeCell ref="AR17:AR19"/>
    <mergeCell ref="AR20:AR22"/>
    <mergeCell ref="AR23:AR25"/>
    <mergeCell ref="AR26:AR28"/>
    <mergeCell ref="AR32:AR34"/>
    <mergeCell ref="AR11:AR13"/>
    <mergeCell ref="AR29:AR31"/>
    <mergeCell ref="AR77:AR79"/>
    <mergeCell ref="AR74:AR76"/>
    <mergeCell ref="AR71:AR73"/>
    <mergeCell ref="AR68:AR70"/>
    <mergeCell ref="AR44:AR46"/>
    <mergeCell ref="AR47:AR49"/>
    <mergeCell ref="AR50:AR52"/>
    <mergeCell ref="AR65:AR67"/>
    <mergeCell ref="AQ65:AQ67"/>
    <mergeCell ref="AQ71:AQ73"/>
    <mergeCell ref="AQ50:AQ52"/>
    <mergeCell ref="AQ74:AQ76"/>
    <mergeCell ref="AQ77:AQ79"/>
    <mergeCell ref="AQ53:AQ55"/>
    <mergeCell ref="AQ56:AQ58"/>
    <mergeCell ref="AQ59:AQ61"/>
    <mergeCell ref="AQ68:AQ70"/>
    <mergeCell ref="AQ44:AQ46"/>
    <mergeCell ref="AM5:AM7"/>
    <mergeCell ref="AN5:AN7"/>
    <mergeCell ref="AP5:AP7"/>
    <mergeCell ref="AP8:AP10"/>
    <mergeCell ref="AP14:AP16"/>
    <mergeCell ref="AP20:AP22"/>
    <mergeCell ref="AP17:AP19"/>
    <mergeCell ref="AR35:AR37"/>
    <mergeCell ref="AR38:AR40"/>
    <mergeCell ref="AQ32:AQ34"/>
    <mergeCell ref="AQ23:AQ25"/>
    <mergeCell ref="AQ26:AQ28"/>
    <mergeCell ref="AQ35:AQ37"/>
    <mergeCell ref="AQ38:AQ40"/>
    <mergeCell ref="AN38:AN40"/>
    <mergeCell ref="AP35:AP37"/>
    <mergeCell ref="AN35:AN37"/>
    <mergeCell ref="AO5:AO7"/>
    <mergeCell ref="AQ29:AQ31"/>
    <mergeCell ref="AR53:AR55"/>
    <mergeCell ref="AR59:AR61"/>
    <mergeCell ref="AR56:AR58"/>
    <mergeCell ref="AP26:AP28"/>
    <mergeCell ref="AP59:AP61"/>
    <mergeCell ref="AO47:AO49"/>
    <mergeCell ref="AO44:AO46"/>
    <mergeCell ref="AN47:AN49"/>
    <mergeCell ref="AM47:AM49"/>
    <mergeCell ref="AN44:AN46"/>
    <mergeCell ref="AO38:AO40"/>
    <mergeCell ref="AP38:AP40"/>
    <mergeCell ref="AP44:AP46"/>
    <mergeCell ref="AO56:AO58"/>
    <mergeCell ref="AN59:AN61"/>
    <mergeCell ref="AO59:AO61"/>
    <mergeCell ref="AJ1:AL1"/>
    <mergeCell ref="AJ83:AL83"/>
    <mergeCell ref="AN80:AN82"/>
    <mergeCell ref="AM80:AM82"/>
    <mergeCell ref="AO80:AO82"/>
    <mergeCell ref="AP80:AP82"/>
    <mergeCell ref="AQ80:AQ82"/>
    <mergeCell ref="AR80:AR82"/>
    <mergeCell ref="A80:A82"/>
    <mergeCell ref="A41:A43"/>
    <mergeCell ref="AM41:AM43"/>
    <mergeCell ref="AN41:AN43"/>
    <mergeCell ref="AO41:AO43"/>
    <mergeCell ref="AP41:AP43"/>
    <mergeCell ref="AQ41:AQ43"/>
    <mergeCell ref="AR41:AR43"/>
    <mergeCell ref="AM62:AM64"/>
    <mergeCell ref="AN62:AN64"/>
    <mergeCell ref="AO62:AO64"/>
    <mergeCell ref="AP62:AP64"/>
    <mergeCell ref="AQ62:AQ64"/>
    <mergeCell ref="AR62:AR64"/>
    <mergeCell ref="A62:A64"/>
    <mergeCell ref="AG1:A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6"/>
  <sheetViews>
    <sheetView workbookViewId="0">
      <pane ySplit="1" topLeftCell="A82" activePane="bottomLeft" state="frozen"/>
      <selection pane="bottomLeft" activeCell="D92" sqref="D92"/>
    </sheetView>
  </sheetViews>
  <sheetFormatPr defaultRowHeight="14.5" x14ac:dyDescent="0.35"/>
  <cols>
    <col min="1" max="1" width="31.36328125" style="5" customWidth="1"/>
    <col min="2" max="2" width="6" style="516" customWidth="1"/>
    <col min="3" max="3" width="34.81640625" style="5" customWidth="1"/>
    <col min="4" max="4" width="14.36328125" style="516" customWidth="1"/>
    <col min="5" max="5" width="13" style="516" customWidth="1"/>
    <col min="6" max="6" width="14" style="516" customWidth="1"/>
  </cols>
  <sheetData>
    <row r="1" spans="1:6" x14ac:dyDescent="0.35">
      <c r="A1" s="513" t="s">
        <v>78</v>
      </c>
      <c r="B1" s="513" t="s">
        <v>209</v>
      </c>
      <c r="C1" s="513" t="s">
        <v>83</v>
      </c>
      <c r="D1" s="519" t="s">
        <v>499</v>
      </c>
      <c r="E1" s="519" t="s">
        <v>500</v>
      </c>
      <c r="F1" s="519" t="s">
        <v>196</v>
      </c>
    </row>
    <row r="2" spans="1:6" ht="26" x14ac:dyDescent="0.35">
      <c r="A2" s="518" t="s">
        <v>94</v>
      </c>
      <c r="B2" s="520" t="s">
        <v>96</v>
      </c>
      <c r="C2" s="521" t="s">
        <v>95</v>
      </c>
      <c r="D2" s="488">
        <v>5905</v>
      </c>
      <c r="E2" s="488">
        <v>15905</v>
      </c>
      <c r="F2" s="522" t="s">
        <v>197</v>
      </c>
    </row>
    <row r="3" spans="1:6" ht="26" x14ac:dyDescent="0.35">
      <c r="A3" s="518" t="s">
        <v>74</v>
      </c>
      <c r="B3" s="520" t="s">
        <v>96</v>
      </c>
      <c r="C3" s="521" t="s">
        <v>98</v>
      </c>
      <c r="D3" s="488">
        <v>50000</v>
      </c>
      <c r="E3" s="488">
        <v>100000</v>
      </c>
      <c r="F3" s="522" t="s">
        <v>197</v>
      </c>
    </row>
    <row r="4" spans="1:6" ht="39" x14ac:dyDescent="0.35">
      <c r="A4" s="518" t="s">
        <v>18</v>
      </c>
      <c r="B4" s="520" t="s">
        <v>96</v>
      </c>
      <c r="C4" s="521" t="s">
        <v>116</v>
      </c>
      <c r="D4" s="488">
        <v>20000</v>
      </c>
      <c r="E4" s="488">
        <v>37499</v>
      </c>
      <c r="F4" s="522" t="s">
        <v>197</v>
      </c>
    </row>
    <row r="5" spans="1:6" x14ac:dyDescent="0.35">
      <c r="A5" s="518" t="s">
        <v>270</v>
      </c>
      <c r="B5" s="520" t="s">
        <v>96</v>
      </c>
      <c r="C5" s="521" t="s">
        <v>99</v>
      </c>
      <c r="D5" s="488">
        <v>11185</v>
      </c>
      <c r="E5" s="488">
        <v>22790</v>
      </c>
      <c r="F5" s="522" t="s">
        <v>197</v>
      </c>
    </row>
    <row r="6" spans="1:6" ht="26" x14ac:dyDescent="0.35">
      <c r="A6" s="571" t="s">
        <v>46</v>
      </c>
      <c r="B6" s="520" t="s">
        <v>96</v>
      </c>
      <c r="C6" s="521" t="s">
        <v>115</v>
      </c>
      <c r="D6" s="488">
        <v>100000</v>
      </c>
      <c r="E6" s="488">
        <v>230000</v>
      </c>
      <c r="F6" s="522" t="s">
        <v>198</v>
      </c>
    </row>
    <row r="7" spans="1:6" ht="26" x14ac:dyDescent="0.35">
      <c r="A7" s="571" t="s">
        <v>46</v>
      </c>
      <c r="B7" s="520" t="s">
        <v>96</v>
      </c>
      <c r="C7" s="521" t="s">
        <v>103</v>
      </c>
      <c r="D7" s="488">
        <v>50000</v>
      </c>
      <c r="E7" s="488">
        <v>100000</v>
      </c>
      <c r="F7" s="522" t="s">
        <v>197</v>
      </c>
    </row>
    <row r="8" spans="1:6" ht="26" x14ac:dyDescent="0.35">
      <c r="A8" s="518" t="s">
        <v>12</v>
      </c>
      <c r="B8" s="520" t="s">
        <v>96</v>
      </c>
      <c r="C8" s="518" t="s">
        <v>106</v>
      </c>
      <c r="D8" s="488">
        <v>99959</v>
      </c>
      <c r="E8" s="488">
        <v>210349</v>
      </c>
      <c r="F8" s="522" t="s">
        <v>198</v>
      </c>
    </row>
    <row r="9" spans="1:6" x14ac:dyDescent="0.35">
      <c r="A9" s="518" t="s">
        <v>210</v>
      </c>
      <c r="B9" s="520" t="s">
        <v>96</v>
      </c>
      <c r="C9" s="518" t="s">
        <v>107</v>
      </c>
      <c r="D9" s="488">
        <v>16450</v>
      </c>
      <c r="E9" s="488">
        <v>41274</v>
      </c>
      <c r="F9" s="522" t="s">
        <v>197</v>
      </c>
    </row>
    <row r="10" spans="1:6" ht="26" x14ac:dyDescent="0.35">
      <c r="A10" s="518" t="s">
        <v>50</v>
      </c>
      <c r="B10" s="520" t="s">
        <v>96</v>
      </c>
      <c r="C10" s="518" t="s">
        <v>108</v>
      </c>
      <c r="D10" s="488">
        <v>50000</v>
      </c>
      <c r="E10" s="488">
        <v>100000</v>
      </c>
      <c r="F10" s="522" t="s">
        <v>197</v>
      </c>
    </row>
    <row r="11" spans="1:6" ht="39" x14ac:dyDescent="0.35">
      <c r="A11" s="518" t="s">
        <v>109</v>
      </c>
      <c r="B11" s="520" t="s">
        <v>97</v>
      </c>
      <c r="C11" s="524" t="s">
        <v>110</v>
      </c>
      <c r="D11" s="488">
        <v>50000</v>
      </c>
      <c r="E11" s="488">
        <v>127500</v>
      </c>
      <c r="F11" s="522" t="s">
        <v>224</v>
      </c>
    </row>
    <row r="12" spans="1:6" ht="26" x14ac:dyDescent="0.35">
      <c r="A12" s="518" t="s">
        <v>111</v>
      </c>
      <c r="B12" s="520" t="s">
        <v>97</v>
      </c>
      <c r="C12" s="518" t="s">
        <v>112</v>
      </c>
      <c r="D12" s="488">
        <v>49000</v>
      </c>
      <c r="E12" s="488">
        <v>105000</v>
      </c>
      <c r="F12" s="522" t="s">
        <v>503</v>
      </c>
    </row>
    <row r="13" spans="1:6" ht="26" x14ac:dyDescent="0.35">
      <c r="A13" s="518" t="s">
        <v>6</v>
      </c>
      <c r="B13" s="520" t="s">
        <v>97</v>
      </c>
      <c r="C13" s="518" t="s">
        <v>113</v>
      </c>
      <c r="D13" s="488">
        <v>20000</v>
      </c>
      <c r="E13" s="488">
        <v>40000</v>
      </c>
      <c r="F13" s="522" t="s">
        <v>197</v>
      </c>
    </row>
    <row r="14" spans="1:6" ht="26" x14ac:dyDescent="0.35">
      <c r="A14" s="518" t="s">
        <v>210</v>
      </c>
      <c r="B14" s="520" t="s">
        <v>97</v>
      </c>
      <c r="C14" s="518" t="s">
        <v>114</v>
      </c>
      <c r="D14" s="488">
        <v>9389</v>
      </c>
      <c r="E14" s="488">
        <v>30051</v>
      </c>
      <c r="F14" s="522" t="s">
        <v>198</v>
      </c>
    </row>
    <row r="15" spans="1:6" ht="26" x14ac:dyDescent="0.35">
      <c r="A15" s="518" t="s">
        <v>210</v>
      </c>
      <c r="B15" s="520" t="s">
        <v>82</v>
      </c>
      <c r="C15" s="518" t="s">
        <v>195</v>
      </c>
      <c r="D15" s="488">
        <v>25000</v>
      </c>
      <c r="E15" s="488">
        <v>75013</v>
      </c>
      <c r="F15" s="522" t="s">
        <v>197</v>
      </c>
    </row>
    <row r="16" spans="1:6" ht="39" x14ac:dyDescent="0.35">
      <c r="A16" s="518" t="s">
        <v>94</v>
      </c>
      <c r="B16" s="520" t="s">
        <v>120</v>
      </c>
      <c r="C16" s="524" t="s">
        <v>123</v>
      </c>
      <c r="D16" s="488">
        <v>20000</v>
      </c>
      <c r="E16" s="488" t="s">
        <v>124</v>
      </c>
      <c r="F16" s="522" t="s">
        <v>198</v>
      </c>
    </row>
    <row r="17" spans="1:6" ht="26" x14ac:dyDescent="0.35">
      <c r="A17" s="518" t="s">
        <v>35</v>
      </c>
      <c r="B17" s="520" t="s">
        <v>120</v>
      </c>
      <c r="C17" s="518" t="s">
        <v>125</v>
      </c>
      <c r="D17" s="488">
        <v>25000</v>
      </c>
      <c r="E17" s="488">
        <v>100000</v>
      </c>
      <c r="F17" s="522" t="s">
        <v>197</v>
      </c>
    </row>
    <row r="18" spans="1:6" ht="39" x14ac:dyDescent="0.35">
      <c r="A18" s="571" t="s">
        <v>46</v>
      </c>
      <c r="B18" s="520" t="s">
        <v>120</v>
      </c>
      <c r="C18" s="518" t="s">
        <v>127</v>
      </c>
      <c r="D18" s="488">
        <v>21000</v>
      </c>
      <c r="E18" s="488">
        <v>42000</v>
      </c>
      <c r="F18" s="522" t="s">
        <v>198</v>
      </c>
    </row>
    <row r="19" spans="1:6" ht="39" x14ac:dyDescent="0.35">
      <c r="A19" s="571" t="s">
        <v>46</v>
      </c>
      <c r="B19" s="520" t="s">
        <v>120</v>
      </c>
      <c r="C19" s="518" t="s">
        <v>126</v>
      </c>
      <c r="D19" s="488">
        <v>30000</v>
      </c>
      <c r="E19" s="488">
        <v>60000</v>
      </c>
      <c r="F19" s="522" t="s">
        <v>197</v>
      </c>
    </row>
    <row r="20" spans="1:6" ht="39" x14ac:dyDescent="0.35">
      <c r="A20" s="518" t="s">
        <v>210</v>
      </c>
      <c r="B20" s="520" t="s">
        <v>120</v>
      </c>
      <c r="C20" s="518" t="s">
        <v>128</v>
      </c>
      <c r="D20" s="488">
        <v>100000</v>
      </c>
      <c r="E20" s="488">
        <v>200000</v>
      </c>
      <c r="F20" s="522" t="s">
        <v>198</v>
      </c>
    </row>
    <row r="21" spans="1:6" ht="39" x14ac:dyDescent="0.35">
      <c r="A21" s="518" t="s">
        <v>94</v>
      </c>
      <c r="B21" s="520" t="s">
        <v>121</v>
      </c>
      <c r="C21" s="524" t="s">
        <v>123</v>
      </c>
      <c r="D21" s="488">
        <v>63000</v>
      </c>
      <c r="E21" s="488">
        <v>1400000</v>
      </c>
      <c r="F21" s="522" t="s">
        <v>198</v>
      </c>
    </row>
    <row r="22" spans="1:6" ht="26" x14ac:dyDescent="0.35">
      <c r="A22" s="518" t="s">
        <v>74</v>
      </c>
      <c r="B22" s="520" t="s">
        <v>122</v>
      </c>
      <c r="C22" s="524" t="s">
        <v>129</v>
      </c>
      <c r="D22" s="488">
        <v>100000</v>
      </c>
      <c r="E22" s="488">
        <v>1119109</v>
      </c>
      <c r="F22" s="522" t="s">
        <v>198</v>
      </c>
    </row>
    <row r="23" spans="1:6" ht="26" x14ac:dyDescent="0.35">
      <c r="A23" s="518" t="s">
        <v>35</v>
      </c>
      <c r="B23" s="520" t="s">
        <v>122</v>
      </c>
      <c r="C23" s="524" t="s">
        <v>133</v>
      </c>
      <c r="D23" s="488">
        <v>10000</v>
      </c>
      <c r="E23" s="488">
        <v>110404</v>
      </c>
      <c r="F23" s="522" t="s">
        <v>198</v>
      </c>
    </row>
    <row r="24" spans="1:6" ht="39" x14ac:dyDescent="0.35">
      <c r="A24" s="518" t="s">
        <v>35</v>
      </c>
      <c r="B24" s="522" t="s">
        <v>122</v>
      </c>
      <c r="C24" s="524" t="s">
        <v>225</v>
      </c>
      <c r="D24" s="488">
        <v>42250</v>
      </c>
      <c r="E24" s="488">
        <v>201808</v>
      </c>
      <c r="F24" s="522" t="s">
        <v>197</v>
      </c>
    </row>
    <row r="25" spans="1:6" ht="26" x14ac:dyDescent="0.35">
      <c r="A25" s="518" t="s">
        <v>74</v>
      </c>
      <c r="B25" s="520" t="s">
        <v>135</v>
      </c>
      <c r="C25" s="524" t="s">
        <v>136</v>
      </c>
      <c r="D25" s="488">
        <v>50000</v>
      </c>
      <c r="E25" s="488" t="s">
        <v>137</v>
      </c>
      <c r="F25" s="522" t="s">
        <v>197</v>
      </c>
    </row>
    <row r="26" spans="1:6" ht="26" x14ac:dyDescent="0.35">
      <c r="A26" s="571" t="s">
        <v>46</v>
      </c>
      <c r="B26" s="520" t="s">
        <v>135</v>
      </c>
      <c r="C26" s="518" t="s">
        <v>138</v>
      </c>
      <c r="D26" s="488">
        <v>17500</v>
      </c>
      <c r="E26" s="488">
        <v>36000</v>
      </c>
      <c r="F26" s="522" t="s">
        <v>198</v>
      </c>
    </row>
    <row r="27" spans="1:6" ht="39" x14ac:dyDescent="0.35">
      <c r="A27" s="518" t="s">
        <v>12</v>
      </c>
      <c r="B27" s="520" t="s">
        <v>135</v>
      </c>
      <c r="C27" s="518" t="s">
        <v>139</v>
      </c>
      <c r="D27" s="488">
        <v>19416</v>
      </c>
      <c r="E27" s="488">
        <v>41166</v>
      </c>
      <c r="F27" s="522" t="s">
        <v>197</v>
      </c>
    </row>
    <row r="28" spans="1:6" ht="26" x14ac:dyDescent="0.35">
      <c r="A28" s="518" t="s">
        <v>74</v>
      </c>
      <c r="B28" s="520" t="s">
        <v>140</v>
      </c>
      <c r="C28" s="524" t="s">
        <v>144</v>
      </c>
      <c r="D28" s="488">
        <v>50000</v>
      </c>
      <c r="E28" s="488">
        <v>447475</v>
      </c>
      <c r="F28" s="522" t="s">
        <v>197</v>
      </c>
    </row>
    <row r="29" spans="1:6" ht="39" x14ac:dyDescent="0.35">
      <c r="A29" s="518" t="s">
        <v>145</v>
      </c>
      <c r="B29" s="520" t="s">
        <v>140</v>
      </c>
      <c r="C29" s="524" t="s">
        <v>146</v>
      </c>
      <c r="D29" s="488">
        <v>14450</v>
      </c>
      <c r="E29" s="488">
        <v>28900</v>
      </c>
      <c r="F29" s="522" t="s">
        <v>197</v>
      </c>
    </row>
    <row r="30" spans="1:6" ht="65" x14ac:dyDescent="0.35">
      <c r="A30" s="518" t="s">
        <v>30</v>
      </c>
      <c r="B30" s="520" t="s">
        <v>140</v>
      </c>
      <c r="C30" s="518" t="s">
        <v>147</v>
      </c>
      <c r="D30" s="488">
        <v>100000</v>
      </c>
      <c r="E30" s="488">
        <v>205000</v>
      </c>
      <c r="F30" s="522" t="s">
        <v>198</v>
      </c>
    </row>
    <row r="31" spans="1:6" ht="39" x14ac:dyDescent="0.35">
      <c r="A31" s="518" t="s">
        <v>59</v>
      </c>
      <c r="B31" s="520" t="s">
        <v>140</v>
      </c>
      <c r="C31" s="518" t="s">
        <v>148</v>
      </c>
      <c r="D31" s="488">
        <v>50000</v>
      </c>
      <c r="E31" s="488">
        <v>100000</v>
      </c>
      <c r="F31" s="522" t="s">
        <v>197</v>
      </c>
    </row>
    <row r="32" spans="1:6" ht="39" x14ac:dyDescent="0.35">
      <c r="A32" s="571" t="s">
        <v>46</v>
      </c>
      <c r="B32" s="520" t="s">
        <v>141</v>
      </c>
      <c r="C32" s="524" t="s">
        <v>149</v>
      </c>
      <c r="D32" s="488">
        <v>36000</v>
      </c>
      <c r="E32" s="488">
        <v>110457</v>
      </c>
      <c r="F32" s="522" t="s">
        <v>197</v>
      </c>
    </row>
    <row r="33" spans="1:6" ht="39" x14ac:dyDescent="0.35">
      <c r="A33" s="518" t="s">
        <v>12</v>
      </c>
      <c r="B33" s="520" t="s">
        <v>141</v>
      </c>
      <c r="C33" s="524" t="s">
        <v>150</v>
      </c>
      <c r="D33" s="488">
        <v>50000</v>
      </c>
      <c r="E33" s="488">
        <v>100000</v>
      </c>
      <c r="F33" s="522" t="s">
        <v>198</v>
      </c>
    </row>
    <row r="34" spans="1:6" ht="26" x14ac:dyDescent="0.35">
      <c r="A34" s="526" t="s">
        <v>73</v>
      </c>
      <c r="B34" s="527" t="s">
        <v>141</v>
      </c>
      <c r="C34" s="526" t="s">
        <v>151</v>
      </c>
      <c r="D34" s="488">
        <v>90000</v>
      </c>
      <c r="E34" s="488">
        <v>200000</v>
      </c>
      <c r="F34" s="528" t="s">
        <v>198</v>
      </c>
    </row>
    <row r="35" spans="1:6" ht="26" x14ac:dyDescent="0.35">
      <c r="A35" s="518" t="s">
        <v>152</v>
      </c>
      <c r="B35" s="520" t="s">
        <v>141</v>
      </c>
      <c r="C35" s="518" t="s">
        <v>153</v>
      </c>
      <c r="D35" s="488">
        <v>12000</v>
      </c>
      <c r="E35" s="488">
        <v>24000</v>
      </c>
      <c r="F35" s="522" t="s">
        <v>197</v>
      </c>
    </row>
    <row r="36" spans="1:6" ht="39" x14ac:dyDescent="0.35">
      <c r="A36" s="518" t="s">
        <v>109</v>
      </c>
      <c r="B36" s="520" t="s">
        <v>142</v>
      </c>
      <c r="C36" s="524" t="s">
        <v>158</v>
      </c>
      <c r="D36" s="488">
        <v>30000</v>
      </c>
      <c r="E36" s="488">
        <v>82650</v>
      </c>
      <c r="F36" s="522" t="s">
        <v>224</v>
      </c>
    </row>
    <row r="37" spans="1:6" ht="39" x14ac:dyDescent="0.35">
      <c r="A37" s="518" t="s">
        <v>145</v>
      </c>
      <c r="B37" s="520" t="s">
        <v>142</v>
      </c>
      <c r="C37" s="524" t="s">
        <v>159</v>
      </c>
      <c r="D37" s="488">
        <v>15500</v>
      </c>
      <c r="E37" s="488">
        <v>35000</v>
      </c>
      <c r="F37" s="522" t="s">
        <v>197</v>
      </c>
    </row>
    <row r="38" spans="1:6" ht="26" x14ac:dyDescent="0.35">
      <c r="A38" s="571" t="s">
        <v>46</v>
      </c>
      <c r="B38" s="520" t="s">
        <v>142</v>
      </c>
      <c r="C38" s="524" t="s">
        <v>161</v>
      </c>
      <c r="D38" s="488">
        <v>11000</v>
      </c>
      <c r="E38" s="488">
        <v>30325</v>
      </c>
      <c r="F38" s="522" t="s">
        <v>198</v>
      </c>
    </row>
    <row r="39" spans="1:6" ht="39" x14ac:dyDescent="0.35">
      <c r="A39" s="571" t="s">
        <v>46</v>
      </c>
      <c r="B39" s="520" t="s">
        <v>142</v>
      </c>
      <c r="C39" s="524" t="s">
        <v>160</v>
      </c>
      <c r="D39" s="488">
        <v>19000</v>
      </c>
      <c r="E39" s="488">
        <v>48000</v>
      </c>
      <c r="F39" s="522" t="s">
        <v>197</v>
      </c>
    </row>
    <row r="40" spans="1:6" ht="26" x14ac:dyDescent="0.35">
      <c r="A40" s="518" t="s">
        <v>74</v>
      </c>
      <c r="B40" s="520" t="s">
        <v>143</v>
      </c>
      <c r="C40" s="524" t="s">
        <v>163</v>
      </c>
      <c r="D40" s="491">
        <v>30000</v>
      </c>
      <c r="E40" s="488">
        <v>69000</v>
      </c>
      <c r="F40" s="522" t="s">
        <v>197</v>
      </c>
    </row>
    <row r="41" spans="1:6" ht="39" x14ac:dyDescent="0.35">
      <c r="A41" s="518" t="s">
        <v>145</v>
      </c>
      <c r="B41" s="520" t="s">
        <v>143</v>
      </c>
      <c r="C41" s="524" t="s">
        <v>164</v>
      </c>
      <c r="D41" s="488">
        <v>30000</v>
      </c>
      <c r="E41" s="488">
        <v>60000</v>
      </c>
      <c r="F41" s="522" t="s">
        <v>197</v>
      </c>
    </row>
    <row r="42" spans="1:6" ht="26" x14ac:dyDescent="0.35">
      <c r="A42" s="518" t="s">
        <v>270</v>
      </c>
      <c r="B42" s="520" t="s">
        <v>143</v>
      </c>
      <c r="C42" s="524" t="s">
        <v>165</v>
      </c>
      <c r="D42" s="488">
        <v>6225</v>
      </c>
      <c r="E42" s="488">
        <v>32255</v>
      </c>
      <c r="F42" s="522" t="s">
        <v>198</v>
      </c>
    </row>
    <row r="43" spans="1:6" ht="26" x14ac:dyDescent="0.35">
      <c r="A43" s="571" t="s">
        <v>46</v>
      </c>
      <c r="B43" s="520" t="s">
        <v>143</v>
      </c>
      <c r="C43" s="524" t="s">
        <v>166</v>
      </c>
      <c r="D43" s="488">
        <v>16500</v>
      </c>
      <c r="E43" s="488">
        <v>35000</v>
      </c>
      <c r="F43" s="522" t="s">
        <v>198</v>
      </c>
    </row>
    <row r="44" spans="1:6" ht="39" x14ac:dyDescent="0.35">
      <c r="A44" s="571" t="s">
        <v>46</v>
      </c>
      <c r="B44" s="520" t="s">
        <v>143</v>
      </c>
      <c r="C44" s="524" t="s">
        <v>167</v>
      </c>
      <c r="D44" s="488">
        <v>50000</v>
      </c>
      <c r="E44" s="488">
        <v>136870</v>
      </c>
      <c r="F44" s="522" t="s">
        <v>197</v>
      </c>
    </row>
    <row r="45" spans="1:6" ht="26" x14ac:dyDescent="0.35">
      <c r="A45" s="518" t="s">
        <v>12</v>
      </c>
      <c r="B45" s="520" t="s">
        <v>143</v>
      </c>
      <c r="C45" s="524" t="s">
        <v>168</v>
      </c>
      <c r="D45" s="488">
        <v>15000</v>
      </c>
      <c r="E45" s="488">
        <v>35794</v>
      </c>
      <c r="F45" s="522" t="s">
        <v>198</v>
      </c>
    </row>
    <row r="46" spans="1:6" ht="39" x14ac:dyDescent="0.35">
      <c r="A46" s="518" t="s">
        <v>30</v>
      </c>
      <c r="B46" s="520" t="s">
        <v>176</v>
      </c>
      <c r="C46" s="518" t="s">
        <v>178</v>
      </c>
      <c r="D46" s="488">
        <v>35000</v>
      </c>
      <c r="E46" s="488">
        <v>70000</v>
      </c>
      <c r="F46" s="522" t="s">
        <v>198</v>
      </c>
    </row>
    <row r="47" spans="1:6" ht="65" x14ac:dyDescent="0.35">
      <c r="A47" s="518" t="s">
        <v>35</v>
      </c>
      <c r="B47" s="520" t="s">
        <v>176</v>
      </c>
      <c r="C47" s="518" t="s">
        <v>179</v>
      </c>
      <c r="D47" s="488">
        <v>65500</v>
      </c>
      <c r="E47" s="488">
        <v>131000</v>
      </c>
      <c r="F47" s="522" t="s">
        <v>198</v>
      </c>
    </row>
    <row r="48" spans="1:6" ht="39" x14ac:dyDescent="0.35">
      <c r="A48" s="571" t="s">
        <v>46</v>
      </c>
      <c r="B48" s="520" t="s">
        <v>176</v>
      </c>
      <c r="C48" s="524" t="s">
        <v>180</v>
      </c>
      <c r="D48" s="488">
        <v>45500</v>
      </c>
      <c r="E48" s="488">
        <v>100000</v>
      </c>
      <c r="F48" s="522" t="s">
        <v>198</v>
      </c>
    </row>
    <row r="49" spans="1:6" ht="52" x14ac:dyDescent="0.35">
      <c r="A49" s="518" t="s">
        <v>73</v>
      </c>
      <c r="B49" s="520" t="s">
        <v>176</v>
      </c>
      <c r="C49" s="518" t="s">
        <v>181</v>
      </c>
      <c r="D49" s="488">
        <v>90000</v>
      </c>
      <c r="E49" s="488">
        <v>225399</v>
      </c>
      <c r="F49" s="522" t="s">
        <v>198</v>
      </c>
    </row>
    <row r="50" spans="1:6" ht="52" x14ac:dyDescent="0.35">
      <c r="A50" s="518" t="s">
        <v>184</v>
      </c>
      <c r="B50" s="520" t="s">
        <v>177</v>
      </c>
      <c r="C50" s="518" t="s">
        <v>185</v>
      </c>
      <c r="D50" s="488">
        <v>30665</v>
      </c>
      <c r="E50" s="488">
        <v>107512.64</v>
      </c>
      <c r="F50" s="522" t="s">
        <v>197</v>
      </c>
    </row>
    <row r="51" spans="1:6" ht="26" x14ac:dyDescent="0.35">
      <c r="A51" s="571" t="s">
        <v>46</v>
      </c>
      <c r="B51" s="520" t="s">
        <v>177</v>
      </c>
      <c r="C51" s="518" t="s">
        <v>187</v>
      </c>
      <c r="D51" s="488">
        <v>12000</v>
      </c>
      <c r="E51" s="488">
        <v>32000</v>
      </c>
      <c r="F51" s="522" t="s">
        <v>197</v>
      </c>
    </row>
    <row r="52" spans="1:6" ht="26" x14ac:dyDescent="0.35">
      <c r="A52" s="571" t="s">
        <v>46</v>
      </c>
      <c r="B52" s="520" t="s">
        <v>177</v>
      </c>
      <c r="C52" s="524" t="s">
        <v>186</v>
      </c>
      <c r="D52" s="488">
        <v>13300</v>
      </c>
      <c r="E52" s="488">
        <v>37535</v>
      </c>
      <c r="F52" s="522" t="s">
        <v>198</v>
      </c>
    </row>
    <row r="53" spans="1:6" ht="39" x14ac:dyDescent="0.35">
      <c r="A53" s="518" t="s">
        <v>18</v>
      </c>
      <c r="B53" s="520" t="s">
        <v>182</v>
      </c>
      <c r="C53" s="518" t="s">
        <v>188</v>
      </c>
      <c r="D53" s="488">
        <v>40000</v>
      </c>
      <c r="E53" s="488">
        <v>90000</v>
      </c>
      <c r="F53" s="522" t="s">
        <v>197</v>
      </c>
    </row>
    <row r="54" spans="1:6" ht="26" x14ac:dyDescent="0.35">
      <c r="A54" s="571" t="s">
        <v>46</v>
      </c>
      <c r="B54" s="520" t="s">
        <v>182</v>
      </c>
      <c r="C54" s="524" t="s">
        <v>189</v>
      </c>
      <c r="D54" s="488">
        <v>90000</v>
      </c>
      <c r="E54" s="488">
        <v>1560000</v>
      </c>
      <c r="F54" s="522" t="s">
        <v>198</v>
      </c>
    </row>
    <row r="55" spans="1:6" ht="26" x14ac:dyDescent="0.35">
      <c r="A55" s="518" t="s">
        <v>12</v>
      </c>
      <c r="B55" s="520" t="s">
        <v>182</v>
      </c>
      <c r="C55" s="518" t="s">
        <v>190</v>
      </c>
      <c r="D55" s="488">
        <v>5000</v>
      </c>
      <c r="E55" s="488">
        <v>10000</v>
      </c>
      <c r="F55" s="522" t="s">
        <v>198</v>
      </c>
    </row>
    <row r="56" spans="1:6" ht="26" x14ac:dyDescent="0.35">
      <c r="A56" s="518" t="s">
        <v>73</v>
      </c>
      <c r="B56" s="520" t="s">
        <v>182</v>
      </c>
      <c r="C56" s="518" t="s">
        <v>191</v>
      </c>
      <c r="D56" s="488">
        <v>81737</v>
      </c>
      <c r="E56" s="488">
        <v>163474</v>
      </c>
      <c r="F56" s="522" t="s">
        <v>198</v>
      </c>
    </row>
    <row r="57" spans="1:6" ht="39" x14ac:dyDescent="0.35">
      <c r="A57" s="518" t="s">
        <v>109</v>
      </c>
      <c r="B57" s="520" t="s">
        <v>183</v>
      </c>
      <c r="C57" s="518" t="s">
        <v>158</v>
      </c>
      <c r="D57" s="488">
        <v>25000</v>
      </c>
      <c r="E57" s="488">
        <v>50000</v>
      </c>
      <c r="F57" s="522" t="s">
        <v>224</v>
      </c>
    </row>
    <row r="58" spans="1:6" ht="26" x14ac:dyDescent="0.35">
      <c r="A58" s="518" t="s">
        <v>74</v>
      </c>
      <c r="B58" s="520" t="s">
        <v>183</v>
      </c>
      <c r="C58" s="518" t="s">
        <v>192</v>
      </c>
      <c r="D58" s="488">
        <v>25000</v>
      </c>
      <c r="E58" s="488">
        <v>95000</v>
      </c>
      <c r="F58" s="522" t="s">
        <v>197</v>
      </c>
    </row>
    <row r="59" spans="1:6" ht="26" x14ac:dyDescent="0.35">
      <c r="A59" s="518" t="s">
        <v>73</v>
      </c>
      <c r="B59" s="520" t="s">
        <v>183</v>
      </c>
      <c r="C59" s="518" t="s">
        <v>193</v>
      </c>
      <c r="D59" s="488">
        <v>80000</v>
      </c>
      <c r="E59" s="488">
        <v>250000</v>
      </c>
      <c r="F59" s="522" t="s">
        <v>198</v>
      </c>
    </row>
    <row r="60" spans="1:6" ht="26" x14ac:dyDescent="0.35">
      <c r="A60" s="518" t="s">
        <v>59</v>
      </c>
      <c r="B60" s="520" t="s">
        <v>183</v>
      </c>
      <c r="C60" s="518" t="s">
        <v>194</v>
      </c>
      <c r="D60" s="488">
        <v>80000</v>
      </c>
      <c r="E60" s="488">
        <v>600000</v>
      </c>
      <c r="F60" s="522" t="s">
        <v>198</v>
      </c>
    </row>
    <row r="61" spans="1:6" x14ac:dyDescent="0.35">
      <c r="A61" s="518" t="s">
        <v>74</v>
      </c>
      <c r="B61" s="520" t="s">
        <v>362</v>
      </c>
      <c r="C61" s="524" t="s">
        <v>388</v>
      </c>
      <c r="D61" s="488">
        <v>35000</v>
      </c>
      <c r="E61" s="488">
        <v>101500</v>
      </c>
      <c r="F61" s="522" t="s">
        <v>197</v>
      </c>
    </row>
    <row r="62" spans="1:6" x14ac:dyDescent="0.35">
      <c r="A62" s="571" t="s">
        <v>46</v>
      </c>
      <c r="B62" s="520" t="s">
        <v>362</v>
      </c>
      <c r="C62" s="524" t="s">
        <v>387</v>
      </c>
      <c r="D62" s="488">
        <v>50000</v>
      </c>
      <c r="E62" s="488">
        <v>100000</v>
      </c>
      <c r="F62" s="522" t="s">
        <v>197</v>
      </c>
    </row>
    <row r="63" spans="1:6" s="288" customFormat="1" ht="26" x14ac:dyDescent="0.35">
      <c r="A63" s="518" t="s">
        <v>390</v>
      </c>
      <c r="B63" s="520" t="s">
        <v>362</v>
      </c>
      <c r="C63" s="525" t="s">
        <v>389</v>
      </c>
      <c r="D63" s="488">
        <v>34000</v>
      </c>
      <c r="E63" s="488">
        <v>68032.320000000007</v>
      </c>
      <c r="F63" s="522" t="s">
        <v>197</v>
      </c>
    </row>
    <row r="64" spans="1:6" ht="26" x14ac:dyDescent="0.35">
      <c r="A64" s="518" t="s">
        <v>74</v>
      </c>
      <c r="B64" s="520" t="s">
        <v>393</v>
      </c>
      <c r="C64" s="524" t="s">
        <v>396</v>
      </c>
      <c r="D64" s="488">
        <v>50000</v>
      </c>
      <c r="E64" s="488">
        <v>104240</v>
      </c>
      <c r="F64" s="522" t="s">
        <v>197</v>
      </c>
    </row>
    <row r="65" spans="1:6" x14ac:dyDescent="0.35">
      <c r="A65" s="518" t="s">
        <v>270</v>
      </c>
      <c r="B65" s="520" t="s">
        <v>393</v>
      </c>
      <c r="C65" s="524" t="s">
        <v>397</v>
      </c>
      <c r="D65" s="488">
        <v>22000</v>
      </c>
      <c r="E65" s="488">
        <v>44900</v>
      </c>
      <c r="F65" s="522" t="s">
        <v>198</v>
      </c>
    </row>
    <row r="66" spans="1:6" ht="39" x14ac:dyDescent="0.35">
      <c r="A66" s="518" t="s">
        <v>72</v>
      </c>
      <c r="B66" s="520" t="s">
        <v>393</v>
      </c>
      <c r="C66" s="525" t="s">
        <v>398</v>
      </c>
      <c r="D66" s="488">
        <v>10000</v>
      </c>
      <c r="E66" s="488">
        <v>20000</v>
      </c>
      <c r="F66" s="522" t="s">
        <v>197</v>
      </c>
    </row>
    <row r="67" spans="1:6" x14ac:dyDescent="0.35">
      <c r="A67" s="571" t="s">
        <v>46</v>
      </c>
      <c r="B67" s="520" t="s">
        <v>393</v>
      </c>
      <c r="C67" s="524" t="s">
        <v>395</v>
      </c>
      <c r="D67" s="488">
        <v>25000</v>
      </c>
      <c r="E67" s="488">
        <v>60250</v>
      </c>
      <c r="F67" s="522" t="s">
        <v>198</v>
      </c>
    </row>
    <row r="68" spans="1:6" ht="26" x14ac:dyDescent="0.35">
      <c r="A68" s="518" t="s">
        <v>210</v>
      </c>
      <c r="B68" s="520" t="s">
        <v>393</v>
      </c>
      <c r="C68" s="518" t="s">
        <v>399</v>
      </c>
      <c r="D68" s="488">
        <v>20000</v>
      </c>
      <c r="E68" s="488">
        <v>287927</v>
      </c>
      <c r="F68" s="522" t="s">
        <v>198</v>
      </c>
    </row>
    <row r="69" spans="1:6" ht="26" x14ac:dyDescent="0.35">
      <c r="A69" s="518" t="s">
        <v>73</v>
      </c>
      <c r="B69" s="520" t="s">
        <v>393</v>
      </c>
      <c r="C69" s="518" t="s">
        <v>400</v>
      </c>
      <c r="D69" s="488">
        <v>50000</v>
      </c>
      <c r="E69" s="488">
        <v>125000</v>
      </c>
      <c r="F69" s="522" t="s">
        <v>197</v>
      </c>
    </row>
    <row r="70" spans="1:6" ht="39" x14ac:dyDescent="0.35">
      <c r="A70" s="518" t="s">
        <v>59</v>
      </c>
      <c r="B70" s="520" t="s">
        <v>393</v>
      </c>
      <c r="C70" s="518" t="s">
        <v>401</v>
      </c>
      <c r="D70" s="488">
        <v>100000</v>
      </c>
      <c r="E70" s="488">
        <v>207840</v>
      </c>
      <c r="F70" s="522" t="s">
        <v>198</v>
      </c>
    </row>
    <row r="71" spans="1:6" ht="26" x14ac:dyDescent="0.35">
      <c r="A71" s="518" t="s">
        <v>74</v>
      </c>
      <c r="B71" s="522" t="s">
        <v>419</v>
      </c>
      <c r="C71" s="518" t="s">
        <v>420</v>
      </c>
      <c r="D71" s="488">
        <v>50000</v>
      </c>
      <c r="E71" s="488">
        <v>174280</v>
      </c>
      <c r="F71" s="522" t="s">
        <v>197</v>
      </c>
    </row>
    <row r="72" spans="1:6" x14ac:dyDescent="0.35">
      <c r="A72" s="518" t="s">
        <v>74</v>
      </c>
      <c r="B72" s="522" t="s">
        <v>419</v>
      </c>
      <c r="C72" s="517" t="s">
        <v>458</v>
      </c>
      <c r="D72" s="488">
        <v>20000</v>
      </c>
      <c r="E72" s="488">
        <v>40000</v>
      </c>
      <c r="F72" s="522" t="s">
        <v>455</v>
      </c>
    </row>
    <row r="73" spans="1:6" x14ac:dyDescent="0.35">
      <c r="A73" s="518" t="s">
        <v>18</v>
      </c>
      <c r="B73" s="522" t="s">
        <v>419</v>
      </c>
      <c r="C73" s="518" t="s">
        <v>421</v>
      </c>
      <c r="D73" s="488">
        <v>50000</v>
      </c>
      <c r="E73" s="488">
        <v>100000</v>
      </c>
      <c r="F73" s="522" t="s">
        <v>197</v>
      </c>
    </row>
    <row r="74" spans="1:6" x14ac:dyDescent="0.35">
      <c r="A74" s="518" t="s">
        <v>270</v>
      </c>
      <c r="B74" s="522" t="s">
        <v>419</v>
      </c>
      <c r="C74" s="518" t="s">
        <v>422</v>
      </c>
      <c r="D74" s="488">
        <v>23000</v>
      </c>
      <c r="E74" s="488">
        <v>61000</v>
      </c>
      <c r="F74" s="522" t="s">
        <v>198</v>
      </c>
    </row>
    <row r="75" spans="1:6" x14ac:dyDescent="0.35">
      <c r="A75" s="518" t="s">
        <v>270</v>
      </c>
      <c r="B75" s="522" t="s">
        <v>419</v>
      </c>
      <c r="C75" s="517" t="s">
        <v>458</v>
      </c>
      <c r="D75" s="488">
        <v>10000</v>
      </c>
      <c r="E75" s="488">
        <v>20000</v>
      </c>
      <c r="F75" s="522" t="s">
        <v>455</v>
      </c>
    </row>
    <row r="76" spans="1:6" x14ac:dyDescent="0.35">
      <c r="A76" s="518" t="s">
        <v>34</v>
      </c>
      <c r="B76" s="522" t="s">
        <v>419</v>
      </c>
      <c r="C76" s="518" t="s">
        <v>443</v>
      </c>
      <c r="D76" s="488">
        <v>40000</v>
      </c>
      <c r="E76" s="488">
        <v>80000</v>
      </c>
      <c r="F76" s="522" t="s">
        <v>198</v>
      </c>
    </row>
    <row r="77" spans="1:6" ht="26" x14ac:dyDescent="0.35">
      <c r="A77" s="571" t="s">
        <v>46</v>
      </c>
      <c r="B77" s="522" t="s">
        <v>419</v>
      </c>
      <c r="C77" s="518" t="s">
        <v>423</v>
      </c>
      <c r="D77" s="488">
        <v>24000</v>
      </c>
      <c r="E77" s="488">
        <v>48000</v>
      </c>
      <c r="F77" s="522" t="s">
        <v>197</v>
      </c>
    </row>
    <row r="78" spans="1:6" x14ac:dyDescent="0.35">
      <c r="A78" s="571" t="s">
        <v>46</v>
      </c>
      <c r="B78" s="522" t="s">
        <v>419</v>
      </c>
      <c r="C78" s="517" t="s">
        <v>458</v>
      </c>
      <c r="D78" s="488">
        <v>10000</v>
      </c>
      <c r="E78" s="488">
        <v>20000</v>
      </c>
      <c r="F78" s="522" t="s">
        <v>455</v>
      </c>
    </row>
    <row r="79" spans="1:6" ht="26" x14ac:dyDescent="0.35">
      <c r="A79" s="518" t="s">
        <v>210</v>
      </c>
      <c r="B79" s="522" t="s">
        <v>419</v>
      </c>
      <c r="C79" s="518" t="s">
        <v>424</v>
      </c>
      <c r="D79" s="488">
        <v>94000</v>
      </c>
      <c r="E79" s="488">
        <v>636000</v>
      </c>
      <c r="F79" s="522" t="s">
        <v>198</v>
      </c>
    </row>
    <row r="80" spans="1:6" x14ac:dyDescent="0.35">
      <c r="A80" s="518" t="s">
        <v>210</v>
      </c>
      <c r="B80" s="522" t="s">
        <v>419</v>
      </c>
      <c r="C80" s="517" t="s">
        <v>458</v>
      </c>
      <c r="D80" s="488">
        <v>10000</v>
      </c>
      <c r="E80" s="488">
        <v>20000</v>
      </c>
      <c r="F80" s="522" t="s">
        <v>455</v>
      </c>
    </row>
    <row r="81" spans="1:6" ht="26" x14ac:dyDescent="0.35">
      <c r="A81" s="518" t="s">
        <v>73</v>
      </c>
      <c r="B81" s="522" t="s">
        <v>419</v>
      </c>
      <c r="C81" s="518" t="s">
        <v>425</v>
      </c>
      <c r="D81" s="488">
        <v>100000</v>
      </c>
      <c r="E81" s="488">
        <v>255000</v>
      </c>
      <c r="F81" s="522" t="s">
        <v>198</v>
      </c>
    </row>
    <row r="82" spans="1:6" ht="26" x14ac:dyDescent="0.35">
      <c r="A82" s="518" t="s">
        <v>59</v>
      </c>
      <c r="B82" s="522" t="s">
        <v>419</v>
      </c>
      <c r="C82" s="518" t="s">
        <v>426</v>
      </c>
      <c r="D82" s="488">
        <v>48500</v>
      </c>
      <c r="E82" s="488">
        <v>97000</v>
      </c>
      <c r="F82" s="522" t="s">
        <v>197</v>
      </c>
    </row>
    <row r="83" spans="1:6" x14ac:dyDescent="0.35">
      <c r="A83" s="518" t="s">
        <v>74</v>
      </c>
      <c r="B83" s="522" t="s">
        <v>444</v>
      </c>
      <c r="C83" s="518" t="s">
        <v>453</v>
      </c>
      <c r="D83" s="488">
        <v>34841</v>
      </c>
      <c r="E83" s="488">
        <v>73377</v>
      </c>
      <c r="F83" s="522" t="s">
        <v>198</v>
      </c>
    </row>
    <row r="84" spans="1:6" x14ac:dyDescent="0.35">
      <c r="A84" s="518" t="s">
        <v>74</v>
      </c>
      <c r="B84" s="522" t="s">
        <v>444</v>
      </c>
      <c r="C84" s="518" t="s">
        <v>452</v>
      </c>
      <c r="D84" s="488">
        <v>95954</v>
      </c>
      <c r="E84" s="488">
        <v>555893</v>
      </c>
      <c r="F84" s="522" t="s">
        <v>198</v>
      </c>
    </row>
    <row r="85" spans="1:6" x14ac:dyDescent="0.35">
      <c r="A85" s="518" t="s">
        <v>270</v>
      </c>
      <c r="B85" s="522" t="s">
        <v>444</v>
      </c>
      <c r="C85" s="518" t="s">
        <v>450</v>
      </c>
      <c r="D85" s="488">
        <v>10000</v>
      </c>
      <c r="E85" s="488">
        <v>20000</v>
      </c>
      <c r="F85" s="522" t="s">
        <v>197</v>
      </c>
    </row>
    <row r="86" spans="1:6" ht="26" x14ac:dyDescent="0.35">
      <c r="A86" s="571" t="s">
        <v>46</v>
      </c>
      <c r="B86" s="522" t="s">
        <v>444</v>
      </c>
      <c r="C86" s="518" t="s">
        <v>449</v>
      </c>
      <c r="D86" s="488">
        <v>8000</v>
      </c>
      <c r="E86" s="488">
        <v>16000</v>
      </c>
      <c r="F86" s="522" t="s">
        <v>198</v>
      </c>
    </row>
    <row r="87" spans="1:6" x14ac:dyDescent="0.35">
      <c r="A87" s="571" t="s">
        <v>46</v>
      </c>
      <c r="B87" s="522" t="s">
        <v>444</v>
      </c>
      <c r="C87" s="517" t="s">
        <v>448</v>
      </c>
      <c r="D87" s="488">
        <v>50000</v>
      </c>
      <c r="E87" s="488">
        <v>296000</v>
      </c>
      <c r="F87" s="522" t="s">
        <v>197</v>
      </c>
    </row>
    <row r="88" spans="1:6" x14ac:dyDescent="0.35">
      <c r="A88" s="518" t="s">
        <v>210</v>
      </c>
      <c r="B88" s="522" t="s">
        <v>444</v>
      </c>
      <c r="C88" s="517" t="s">
        <v>447</v>
      </c>
      <c r="D88" s="488">
        <v>100000</v>
      </c>
      <c r="E88" s="488">
        <v>275000</v>
      </c>
      <c r="F88" s="522" t="s">
        <v>198</v>
      </c>
    </row>
    <row r="89" spans="1:6" ht="26" x14ac:dyDescent="0.35">
      <c r="A89" s="518" t="s">
        <v>445</v>
      </c>
      <c r="B89" s="522" t="s">
        <v>444</v>
      </c>
      <c r="C89" s="518" t="s">
        <v>446</v>
      </c>
      <c r="D89" s="488">
        <v>100000</v>
      </c>
      <c r="E89" s="488">
        <v>250000</v>
      </c>
      <c r="F89" s="522" t="s">
        <v>198</v>
      </c>
    </row>
    <row r="90" spans="1:6" ht="26" x14ac:dyDescent="0.35">
      <c r="A90" s="518" t="s">
        <v>59</v>
      </c>
      <c r="B90" s="522" t="s">
        <v>444</v>
      </c>
      <c r="C90" s="518" t="s">
        <v>451</v>
      </c>
      <c r="D90" s="488">
        <v>50000</v>
      </c>
      <c r="E90" s="488">
        <v>145000</v>
      </c>
      <c r="F90" s="522" t="s">
        <v>197</v>
      </c>
    </row>
    <row r="91" spans="1:6" ht="26" x14ac:dyDescent="0.35">
      <c r="A91" s="523" t="s">
        <v>496</v>
      </c>
      <c r="B91" s="522" t="s">
        <v>484</v>
      </c>
      <c r="C91" s="523" t="s">
        <v>466</v>
      </c>
      <c r="D91" s="488">
        <v>7500</v>
      </c>
      <c r="E91" s="488">
        <v>63582</v>
      </c>
      <c r="F91" s="522" t="s">
        <v>197</v>
      </c>
    </row>
    <row r="92" spans="1:6" ht="26" x14ac:dyDescent="0.35">
      <c r="A92" s="518" t="s">
        <v>74</v>
      </c>
      <c r="B92" s="522" t="s">
        <v>484</v>
      </c>
      <c r="C92" s="523" t="s">
        <v>486</v>
      </c>
      <c r="D92" s="488">
        <v>95000</v>
      </c>
      <c r="E92" s="488">
        <v>197347</v>
      </c>
      <c r="F92" s="522" t="s">
        <v>198</v>
      </c>
    </row>
    <row r="93" spans="1:6" ht="26" x14ac:dyDescent="0.35">
      <c r="A93" s="518" t="s">
        <v>74</v>
      </c>
      <c r="B93" s="522" t="s">
        <v>484</v>
      </c>
      <c r="C93" s="523" t="s">
        <v>529</v>
      </c>
      <c r="D93" s="488">
        <v>40000</v>
      </c>
      <c r="E93" s="488">
        <v>80000</v>
      </c>
      <c r="F93" s="522" t="s">
        <v>197</v>
      </c>
    </row>
    <row r="94" spans="1:6" ht="26" x14ac:dyDescent="0.35">
      <c r="A94" s="523" t="s">
        <v>485</v>
      </c>
      <c r="B94" s="522" t="s">
        <v>484</v>
      </c>
      <c r="C94" s="523" t="s">
        <v>487</v>
      </c>
      <c r="D94" s="488">
        <v>62750</v>
      </c>
      <c r="E94" s="488">
        <v>125500</v>
      </c>
      <c r="F94" s="522" t="s">
        <v>198</v>
      </c>
    </row>
    <row r="95" spans="1:6" ht="26" x14ac:dyDescent="0.35">
      <c r="A95" s="523" t="s">
        <v>184</v>
      </c>
      <c r="B95" s="522" t="s">
        <v>484</v>
      </c>
      <c r="C95" s="523" t="s">
        <v>491</v>
      </c>
      <c r="D95" s="488">
        <v>49500</v>
      </c>
      <c r="E95" s="488">
        <v>125500</v>
      </c>
      <c r="F95" s="522" t="s">
        <v>197</v>
      </c>
    </row>
    <row r="96" spans="1:6" ht="26" x14ac:dyDescent="0.35">
      <c r="A96" s="523" t="s">
        <v>6</v>
      </c>
      <c r="B96" s="522" t="s">
        <v>484</v>
      </c>
      <c r="C96" s="523" t="s">
        <v>488</v>
      </c>
      <c r="D96" s="488">
        <v>8524</v>
      </c>
      <c r="E96" s="488">
        <v>17048</v>
      </c>
      <c r="F96" s="522" t="s">
        <v>197</v>
      </c>
    </row>
    <row r="97" spans="1:9" ht="26" x14ac:dyDescent="0.35">
      <c r="A97" s="518" t="s">
        <v>210</v>
      </c>
      <c r="B97" s="522" t="s">
        <v>484</v>
      </c>
      <c r="C97" s="523" t="s">
        <v>489</v>
      </c>
      <c r="D97" s="488">
        <v>15765</v>
      </c>
      <c r="E97" s="488">
        <v>47295</v>
      </c>
      <c r="F97" s="522" t="s">
        <v>197</v>
      </c>
    </row>
    <row r="98" spans="1:9" ht="26" x14ac:dyDescent="0.35">
      <c r="A98" s="518" t="s">
        <v>59</v>
      </c>
      <c r="B98" s="522" t="s">
        <v>484</v>
      </c>
      <c r="C98" s="518" t="s">
        <v>490</v>
      </c>
      <c r="D98" s="488">
        <v>25000</v>
      </c>
      <c r="E98" s="488">
        <v>50000</v>
      </c>
      <c r="F98" s="522" t="s">
        <v>197</v>
      </c>
    </row>
    <row r="99" spans="1:9" ht="26.5" x14ac:dyDescent="0.35">
      <c r="A99" s="570" t="s">
        <v>532</v>
      </c>
      <c r="B99" s="379" t="s">
        <v>533</v>
      </c>
      <c r="C99" s="569" t="s">
        <v>539</v>
      </c>
      <c r="D99" s="568">
        <v>100000</v>
      </c>
      <c r="E99" s="568">
        <v>208000</v>
      </c>
      <c r="F99" s="573" t="s">
        <v>492</v>
      </c>
      <c r="I99" s="346"/>
    </row>
    <row r="100" spans="1:9" ht="26.5" x14ac:dyDescent="0.35">
      <c r="A100" s="570" t="s">
        <v>532</v>
      </c>
      <c r="B100" s="379" t="s">
        <v>533</v>
      </c>
      <c r="C100" s="569" t="s">
        <v>540</v>
      </c>
      <c r="D100" s="568">
        <v>25000</v>
      </c>
      <c r="E100" s="568">
        <v>50000</v>
      </c>
      <c r="F100" s="573" t="s">
        <v>224</v>
      </c>
    </row>
    <row r="101" spans="1:9" ht="26.5" x14ac:dyDescent="0.35">
      <c r="A101" s="570" t="s">
        <v>532</v>
      </c>
      <c r="B101" s="379" t="s">
        <v>533</v>
      </c>
      <c r="C101" s="569" t="s">
        <v>541</v>
      </c>
      <c r="D101" s="568">
        <v>25000</v>
      </c>
      <c r="E101" s="568">
        <v>25000</v>
      </c>
      <c r="F101" s="573" t="s">
        <v>543</v>
      </c>
    </row>
    <row r="102" spans="1:9" ht="26.5" x14ac:dyDescent="0.35">
      <c r="A102" s="570" t="s">
        <v>530</v>
      </c>
      <c r="B102" s="379" t="s">
        <v>533</v>
      </c>
      <c r="C102" s="569" t="s">
        <v>534</v>
      </c>
      <c r="D102" s="568">
        <v>5273.6</v>
      </c>
      <c r="E102" s="568" t="s">
        <v>542</v>
      </c>
      <c r="F102" s="522" t="s">
        <v>197</v>
      </c>
    </row>
    <row r="103" spans="1:9" ht="26.5" x14ac:dyDescent="0.35">
      <c r="A103" s="570" t="s">
        <v>46</v>
      </c>
      <c r="B103" s="379" t="s">
        <v>533</v>
      </c>
      <c r="C103" s="569" t="s">
        <v>535</v>
      </c>
      <c r="D103" s="568">
        <v>50000</v>
      </c>
      <c r="E103" s="568">
        <v>100000</v>
      </c>
      <c r="F103" s="522" t="s">
        <v>198</v>
      </c>
    </row>
    <row r="104" spans="1:9" x14ac:dyDescent="0.35">
      <c r="A104" s="570" t="s">
        <v>531</v>
      </c>
      <c r="B104" s="379" t="s">
        <v>533</v>
      </c>
      <c r="C104" s="569" t="s">
        <v>536</v>
      </c>
      <c r="D104" s="568">
        <v>10000</v>
      </c>
      <c r="E104" s="568">
        <v>54832</v>
      </c>
      <c r="F104" s="555" t="s">
        <v>197</v>
      </c>
    </row>
    <row r="105" spans="1:9" ht="26.5" x14ac:dyDescent="0.35">
      <c r="A105" s="572" t="s">
        <v>210</v>
      </c>
      <c r="B105" s="379" t="s">
        <v>533</v>
      </c>
      <c r="C105" s="569" t="s">
        <v>537</v>
      </c>
      <c r="D105" s="568">
        <v>67000</v>
      </c>
      <c r="E105" s="568">
        <v>134600</v>
      </c>
      <c r="F105" s="555" t="s">
        <v>198</v>
      </c>
    </row>
    <row r="106" spans="1:9" ht="26.5" x14ac:dyDescent="0.35">
      <c r="A106" s="570" t="s">
        <v>76</v>
      </c>
      <c r="B106" s="379" t="s">
        <v>533</v>
      </c>
      <c r="C106" s="569" t="s">
        <v>538</v>
      </c>
      <c r="D106" s="568">
        <v>19000</v>
      </c>
      <c r="E106" s="568">
        <v>48744</v>
      </c>
      <c r="F106" s="555" t="s">
        <v>197</v>
      </c>
    </row>
  </sheetData>
  <sortState xmlns:xlrd2="http://schemas.microsoft.com/office/spreadsheetml/2017/richdata2" ref="A2:F107">
    <sortCondition ref="B1:B107"/>
  </sortState>
  <phoneticPr fontId="15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9"/>
  <sheetViews>
    <sheetView workbookViewId="0">
      <pane ySplit="1" topLeftCell="A179" activePane="bottomLeft" state="frozen"/>
      <selection pane="bottomLeft" activeCell="F187" sqref="F187"/>
    </sheetView>
  </sheetViews>
  <sheetFormatPr defaultRowHeight="14.5" x14ac:dyDescent="0.35"/>
  <cols>
    <col min="1" max="1" width="32.54296875" customWidth="1"/>
    <col min="2" max="2" width="7.54296875" style="224" customWidth="1"/>
    <col min="3" max="3" width="37.26953125" customWidth="1"/>
    <col min="4" max="4" width="15.26953125" customWidth="1"/>
    <col min="5" max="5" width="14.6328125" customWidth="1"/>
    <col min="6" max="6" width="14" style="184" customWidth="1"/>
  </cols>
  <sheetData>
    <row r="1" spans="1:6" s="219" customFormat="1" ht="13" x14ac:dyDescent="0.35">
      <c r="A1" s="513" t="s">
        <v>78</v>
      </c>
      <c r="B1" s="514" t="s">
        <v>209</v>
      </c>
      <c r="C1" s="515" t="s">
        <v>83</v>
      </c>
      <c r="D1" s="515" t="s">
        <v>499</v>
      </c>
      <c r="E1" s="515" t="s">
        <v>500</v>
      </c>
      <c r="F1" s="513" t="s">
        <v>196</v>
      </c>
    </row>
    <row r="2" spans="1:6" s="219" customFormat="1" ht="26" x14ac:dyDescent="0.35">
      <c r="A2" s="217" t="s">
        <v>230</v>
      </c>
      <c r="B2" s="443" t="s">
        <v>81</v>
      </c>
      <c r="C2" s="215" t="s">
        <v>228</v>
      </c>
      <c r="D2" s="481">
        <v>2500</v>
      </c>
      <c r="E2" s="481">
        <v>27012</v>
      </c>
      <c r="F2" s="484" t="s">
        <v>197</v>
      </c>
    </row>
    <row r="3" spans="1:6" s="220" customFormat="1" ht="39" x14ac:dyDescent="0.35">
      <c r="A3" s="216" t="s">
        <v>502</v>
      </c>
      <c r="B3" s="443" t="s">
        <v>81</v>
      </c>
      <c r="C3" s="215" t="s">
        <v>86</v>
      </c>
      <c r="D3" s="489">
        <v>2000</v>
      </c>
      <c r="E3" s="489">
        <v>4000</v>
      </c>
      <c r="F3" s="484" t="s">
        <v>197</v>
      </c>
    </row>
    <row r="4" spans="1:6" s="220" customFormat="1" ht="39" x14ac:dyDescent="0.35">
      <c r="A4" s="216" t="s">
        <v>215</v>
      </c>
      <c r="B4" s="443" t="s">
        <v>81</v>
      </c>
      <c r="C4" s="482" t="s">
        <v>87</v>
      </c>
      <c r="D4" s="488">
        <v>1000</v>
      </c>
      <c r="E4" s="488">
        <v>11500</v>
      </c>
      <c r="F4" s="218" t="s">
        <v>197</v>
      </c>
    </row>
    <row r="5" spans="1:6" s="220" customFormat="1" ht="26" x14ac:dyDescent="0.35">
      <c r="A5" s="216" t="s">
        <v>34</v>
      </c>
      <c r="B5" s="443" t="s">
        <v>81</v>
      </c>
      <c r="C5" s="482" t="s">
        <v>84</v>
      </c>
      <c r="D5" s="490">
        <v>2500</v>
      </c>
      <c r="E5" s="488">
        <v>2000</v>
      </c>
      <c r="F5" s="218" t="s">
        <v>197</v>
      </c>
    </row>
    <row r="6" spans="1:6" s="220" customFormat="1" ht="26" x14ac:dyDescent="0.35">
      <c r="A6" s="216" t="s">
        <v>6</v>
      </c>
      <c r="B6" s="443" t="s">
        <v>81</v>
      </c>
      <c r="C6" s="482" t="s">
        <v>232</v>
      </c>
      <c r="D6" s="489">
        <v>1927.5</v>
      </c>
      <c r="E6" s="481">
        <v>5576</v>
      </c>
      <c r="F6" s="218" t="s">
        <v>197</v>
      </c>
    </row>
    <row r="7" spans="1:6" s="220" customFormat="1" ht="26" x14ac:dyDescent="0.35">
      <c r="A7" s="216" t="s">
        <v>12</v>
      </c>
      <c r="B7" s="443" t="s">
        <v>81</v>
      </c>
      <c r="C7" s="482" t="s">
        <v>85</v>
      </c>
      <c r="D7" s="481">
        <v>2000</v>
      </c>
      <c r="E7" s="481">
        <v>4005</v>
      </c>
      <c r="F7" s="218" t="s">
        <v>197</v>
      </c>
    </row>
    <row r="8" spans="1:6" s="220" customFormat="1" ht="26" x14ac:dyDescent="0.35">
      <c r="A8" s="216" t="s">
        <v>59</v>
      </c>
      <c r="B8" s="443" t="s">
        <v>81</v>
      </c>
      <c r="C8" s="483" t="s">
        <v>92</v>
      </c>
      <c r="D8" s="481">
        <v>2500</v>
      </c>
      <c r="E8" s="481">
        <v>8211</v>
      </c>
      <c r="F8" s="218" t="s">
        <v>197</v>
      </c>
    </row>
    <row r="9" spans="1:6" s="220" customFormat="1" ht="23.25" customHeight="1" x14ac:dyDescent="0.35">
      <c r="A9" s="216" t="s">
        <v>58</v>
      </c>
      <c r="B9" s="443" t="s">
        <v>81</v>
      </c>
      <c r="C9" s="482" t="s">
        <v>91</v>
      </c>
      <c r="D9" s="489">
        <v>2298.85</v>
      </c>
      <c r="E9" s="481">
        <v>5993</v>
      </c>
      <c r="F9" s="218" t="s">
        <v>197</v>
      </c>
    </row>
    <row r="10" spans="1:6" s="220" customFormat="1" ht="26" x14ac:dyDescent="0.35">
      <c r="A10" s="216" t="s">
        <v>152</v>
      </c>
      <c r="B10" s="443" t="s">
        <v>81</v>
      </c>
      <c r="C10" s="482" t="s">
        <v>235</v>
      </c>
      <c r="D10" s="490">
        <v>2499</v>
      </c>
      <c r="E10" s="490">
        <v>7421</v>
      </c>
      <c r="F10" s="218" t="s">
        <v>197</v>
      </c>
    </row>
    <row r="11" spans="1:6" s="220" customFormat="1" ht="26" x14ac:dyDescent="0.35">
      <c r="A11" s="217" t="s">
        <v>230</v>
      </c>
      <c r="B11" s="443" t="s">
        <v>82</v>
      </c>
      <c r="C11" s="482" t="s">
        <v>229</v>
      </c>
      <c r="D11" s="491">
        <v>2392</v>
      </c>
      <c r="E11" s="491">
        <v>6163</v>
      </c>
      <c r="F11" s="218" t="s">
        <v>197</v>
      </c>
    </row>
    <row r="12" spans="1:6" s="220" customFormat="1" ht="26" x14ac:dyDescent="0.35">
      <c r="A12" s="216" t="s">
        <v>34</v>
      </c>
      <c r="B12" s="443" t="s">
        <v>82</v>
      </c>
      <c r="C12" s="482" t="s">
        <v>93</v>
      </c>
      <c r="D12" s="490">
        <v>13154</v>
      </c>
      <c r="E12" s="488">
        <v>8650</v>
      </c>
      <c r="F12" s="218" t="s">
        <v>197</v>
      </c>
    </row>
    <row r="13" spans="1:6" s="220" customFormat="1" ht="26" x14ac:dyDescent="0.35">
      <c r="A13" s="216" t="s">
        <v>39</v>
      </c>
      <c r="B13" s="443" t="s">
        <v>82</v>
      </c>
      <c r="C13" s="482" t="s">
        <v>231</v>
      </c>
      <c r="D13" s="491">
        <v>2375</v>
      </c>
      <c r="E13" s="491">
        <v>4747</v>
      </c>
      <c r="F13" s="218" t="s">
        <v>197</v>
      </c>
    </row>
    <row r="14" spans="1:6" s="220" customFormat="1" ht="26" x14ac:dyDescent="0.35">
      <c r="A14" s="216" t="s">
        <v>394</v>
      </c>
      <c r="B14" s="443" t="s">
        <v>82</v>
      </c>
      <c r="C14" s="482" t="s">
        <v>233</v>
      </c>
      <c r="D14" s="488">
        <v>2496</v>
      </c>
      <c r="E14" s="488">
        <v>6097</v>
      </c>
      <c r="F14" s="218" t="s">
        <v>197</v>
      </c>
    </row>
    <row r="15" spans="1:6" s="220" customFormat="1" ht="13" x14ac:dyDescent="0.35">
      <c r="A15" s="216" t="s">
        <v>12</v>
      </c>
      <c r="B15" s="443" t="s">
        <v>82</v>
      </c>
      <c r="C15" s="482" t="s">
        <v>234</v>
      </c>
      <c r="D15" s="488">
        <v>2500</v>
      </c>
      <c r="E15" s="488">
        <v>5500</v>
      </c>
      <c r="F15" s="218" t="s">
        <v>197</v>
      </c>
    </row>
    <row r="16" spans="1:6" s="220" customFormat="1" ht="26" x14ac:dyDescent="0.35">
      <c r="A16" s="216" t="s">
        <v>50</v>
      </c>
      <c r="B16" s="443" t="s">
        <v>82</v>
      </c>
      <c r="C16" s="482" t="s">
        <v>88</v>
      </c>
      <c r="D16" s="488">
        <v>2500</v>
      </c>
      <c r="E16" s="488">
        <v>6750</v>
      </c>
      <c r="F16" s="218" t="s">
        <v>197</v>
      </c>
    </row>
    <row r="17" spans="1:6" s="220" customFormat="1" ht="39" x14ac:dyDescent="0.35">
      <c r="A17" s="344" t="s">
        <v>89</v>
      </c>
      <c r="B17" s="443" t="s">
        <v>82</v>
      </c>
      <c r="C17" s="482" t="s">
        <v>90</v>
      </c>
      <c r="D17" s="488">
        <v>2000</v>
      </c>
      <c r="E17" s="488">
        <v>4355</v>
      </c>
      <c r="F17" s="218" t="s">
        <v>197</v>
      </c>
    </row>
    <row r="18" spans="1:6" s="220" customFormat="1" ht="39" x14ac:dyDescent="0.35">
      <c r="A18" s="216" t="s">
        <v>152</v>
      </c>
      <c r="B18" s="443" t="s">
        <v>82</v>
      </c>
      <c r="C18" s="482" t="s">
        <v>236</v>
      </c>
      <c r="D18" s="488">
        <v>2500</v>
      </c>
      <c r="E18" s="488">
        <v>47328</v>
      </c>
      <c r="F18" s="218" t="s">
        <v>197</v>
      </c>
    </row>
    <row r="19" spans="1:6" s="220" customFormat="1" ht="26" x14ac:dyDescent="0.35">
      <c r="A19" s="216" t="s">
        <v>14</v>
      </c>
      <c r="B19" s="443" t="s">
        <v>120</v>
      </c>
      <c r="C19" s="482" t="s">
        <v>239</v>
      </c>
      <c r="D19" s="481">
        <v>1710</v>
      </c>
      <c r="E19" s="481">
        <v>4000</v>
      </c>
      <c r="F19" s="218" t="s">
        <v>197</v>
      </c>
    </row>
    <row r="20" spans="1:6" s="221" customFormat="1" ht="26" x14ac:dyDescent="0.35">
      <c r="A20" s="216" t="s">
        <v>19</v>
      </c>
      <c r="B20" s="443" t="s">
        <v>120</v>
      </c>
      <c r="C20" s="482" t="s">
        <v>251</v>
      </c>
      <c r="D20" s="488">
        <v>2500</v>
      </c>
      <c r="E20" s="488">
        <v>27500</v>
      </c>
      <c r="F20" s="218" t="s">
        <v>197</v>
      </c>
    </row>
    <row r="21" spans="1:6" s="221" customFormat="1" ht="39" x14ac:dyDescent="0.35">
      <c r="A21" s="216" t="s">
        <v>145</v>
      </c>
      <c r="B21" s="443" t="s">
        <v>120</v>
      </c>
      <c r="C21" s="482" t="s">
        <v>254</v>
      </c>
      <c r="D21" s="488">
        <v>2500</v>
      </c>
      <c r="E21" s="488">
        <v>30312</v>
      </c>
      <c r="F21" s="218" t="s">
        <v>197</v>
      </c>
    </row>
    <row r="22" spans="1:6" s="221" customFormat="1" x14ac:dyDescent="0.35">
      <c r="A22" s="216" t="s">
        <v>270</v>
      </c>
      <c r="B22" s="443" t="s">
        <v>120</v>
      </c>
      <c r="C22" s="486" t="s">
        <v>271</v>
      </c>
      <c r="D22" s="488">
        <v>1100</v>
      </c>
      <c r="E22" s="488">
        <v>3316</v>
      </c>
      <c r="F22" s="484" t="s">
        <v>197</v>
      </c>
    </row>
    <row r="23" spans="1:6" s="221" customFormat="1" ht="48.75" customHeight="1" x14ac:dyDescent="0.35">
      <c r="A23" s="216" t="s">
        <v>35</v>
      </c>
      <c r="B23" s="443" t="s">
        <v>120</v>
      </c>
      <c r="C23" s="486" t="s">
        <v>288</v>
      </c>
      <c r="D23" s="488">
        <v>2500</v>
      </c>
      <c r="E23" s="488">
        <v>5150</v>
      </c>
      <c r="F23" s="484" t="s">
        <v>197</v>
      </c>
    </row>
    <row r="24" spans="1:6" s="221" customFormat="1" ht="26" x14ac:dyDescent="0.35">
      <c r="A24" s="216" t="s">
        <v>43</v>
      </c>
      <c r="B24" s="443" t="s">
        <v>120</v>
      </c>
      <c r="C24" s="486" t="s">
        <v>308</v>
      </c>
      <c r="D24" s="508">
        <v>300</v>
      </c>
      <c r="E24" s="508">
        <v>600</v>
      </c>
      <c r="F24" s="484" t="s">
        <v>197</v>
      </c>
    </row>
    <row r="25" spans="1:6" s="221" customFormat="1" ht="26" x14ac:dyDescent="0.35">
      <c r="A25" s="216" t="s">
        <v>6</v>
      </c>
      <c r="B25" s="443" t="s">
        <v>120</v>
      </c>
      <c r="C25" s="486" t="s">
        <v>311</v>
      </c>
      <c r="D25" s="488">
        <v>2000</v>
      </c>
      <c r="E25" s="488">
        <v>210637</v>
      </c>
      <c r="F25" s="484" t="s">
        <v>197</v>
      </c>
    </row>
    <row r="26" spans="1:6" s="221" customFormat="1" ht="39" x14ac:dyDescent="0.35">
      <c r="A26" s="216" t="s">
        <v>49</v>
      </c>
      <c r="B26" s="443" t="s">
        <v>120</v>
      </c>
      <c r="C26" s="486" t="s">
        <v>333</v>
      </c>
      <c r="D26" s="488">
        <v>2500</v>
      </c>
      <c r="E26" s="488">
        <v>7470</v>
      </c>
      <c r="F26" s="484" t="s">
        <v>197</v>
      </c>
    </row>
    <row r="27" spans="1:6" s="221" customFormat="1" ht="39" x14ac:dyDescent="0.35">
      <c r="A27" s="216" t="s">
        <v>50</v>
      </c>
      <c r="B27" s="443" t="s">
        <v>120</v>
      </c>
      <c r="C27" s="486" t="s">
        <v>334</v>
      </c>
      <c r="D27" s="488">
        <v>2500</v>
      </c>
      <c r="E27" s="488">
        <v>5741</v>
      </c>
      <c r="F27" s="484" t="s">
        <v>197</v>
      </c>
    </row>
    <row r="28" spans="1:6" s="221" customFormat="1" ht="39" x14ac:dyDescent="0.3">
      <c r="A28" s="414" t="s">
        <v>211</v>
      </c>
      <c r="B28" s="443" t="s">
        <v>120</v>
      </c>
      <c r="C28" s="501" t="s">
        <v>347</v>
      </c>
      <c r="D28" s="488">
        <v>1850</v>
      </c>
      <c r="E28" s="488">
        <v>5402</v>
      </c>
      <c r="F28" s="510" t="s">
        <v>197</v>
      </c>
    </row>
    <row r="29" spans="1:6" s="221" customFormat="1" ht="39" x14ac:dyDescent="0.35">
      <c r="A29" s="216" t="s">
        <v>74</v>
      </c>
      <c r="B29" s="443" t="s">
        <v>121</v>
      </c>
      <c r="C29" s="482" t="s">
        <v>240</v>
      </c>
      <c r="D29" s="488">
        <v>2500</v>
      </c>
      <c r="E29" s="488">
        <v>20000</v>
      </c>
      <c r="F29" s="218" t="s">
        <v>197</v>
      </c>
    </row>
    <row r="30" spans="1:6" s="221" customFormat="1" ht="26" x14ac:dyDescent="0.35">
      <c r="A30" s="216" t="s">
        <v>270</v>
      </c>
      <c r="B30" s="443" t="s">
        <v>121</v>
      </c>
      <c r="C30" s="486" t="s">
        <v>272</v>
      </c>
      <c r="D30" s="488">
        <v>2500</v>
      </c>
      <c r="E30" s="488">
        <v>5553</v>
      </c>
      <c r="F30" s="218" t="s">
        <v>197</v>
      </c>
    </row>
    <row r="31" spans="1:6" s="221" customFormat="1" ht="26" x14ac:dyDescent="0.35">
      <c r="A31" s="216" t="s">
        <v>30</v>
      </c>
      <c r="B31" s="443" t="s">
        <v>121</v>
      </c>
      <c r="C31" s="486" t="s">
        <v>278</v>
      </c>
      <c r="D31" s="488">
        <v>2500</v>
      </c>
      <c r="E31" s="488">
        <v>5000</v>
      </c>
      <c r="F31" s="218" t="s">
        <v>197</v>
      </c>
    </row>
    <row r="32" spans="1:6" s="221" customFormat="1" ht="26" x14ac:dyDescent="0.3">
      <c r="A32" s="216" t="s">
        <v>35</v>
      </c>
      <c r="B32" s="443" t="s">
        <v>121</v>
      </c>
      <c r="C32" s="493" t="s">
        <v>289</v>
      </c>
      <c r="D32" s="488">
        <v>2500</v>
      </c>
      <c r="E32" s="488" t="s">
        <v>498</v>
      </c>
      <c r="F32" s="218" t="s">
        <v>197</v>
      </c>
    </row>
    <row r="33" spans="1:6" s="222" customFormat="1" ht="26" x14ac:dyDescent="0.35">
      <c r="A33" s="216" t="s">
        <v>35</v>
      </c>
      <c r="B33" s="443" t="s">
        <v>121</v>
      </c>
      <c r="C33" s="486" t="s">
        <v>290</v>
      </c>
      <c r="D33" s="488">
        <v>2500</v>
      </c>
      <c r="E33" s="488">
        <v>7400</v>
      </c>
      <c r="F33" s="218" t="s">
        <v>197</v>
      </c>
    </row>
    <row r="34" spans="1:6" s="222" customFormat="1" x14ac:dyDescent="0.35">
      <c r="A34" s="216" t="s">
        <v>37</v>
      </c>
      <c r="B34" s="443" t="s">
        <v>121</v>
      </c>
      <c r="C34" s="486" t="s">
        <v>294</v>
      </c>
      <c r="D34" s="488">
        <v>2500</v>
      </c>
      <c r="E34" s="488">
        <v>5000</v>
      </c>
      <c r="F34" s="218" t="s">
        <v>197</v>
      </c>
    </row>
    <row r="35" spans="1:6" s="222" customFormat="1" ht="39" x14ac:dyDescent="0.35">
      <c r="A35" s="216" t="s">
        <v>41</v>
      </c>
      <c r="B35" s="443" t="s">
        <v>121</v>
      </c>
      <c r="C35" s="486" t="s">
        <v>300</v>
      </c>
      <c r="D35" s="488">
        <v>2500</v>
      </c>
      <c r="E35" s="488">
        <v>5000</v>
      </c>
      <c r="F35" s="218" t="s">
        <v>197</v>
      </c>
    </row>
    <row r="36" spans="1:6" s="222" customFormat="1" ht="26" x14ac:dyDescent="0.35">
      <c r="A36" s="225" t="s">
        <v>58</v>
      </c>
      <c r="B36" s="443" t="s">
        <v>121</v>
      </c>
      <c r="C36" s="486" t="s">
        <v>349</v>
      </c>
      <c r="D36" s="488">
        <v>1700</v>
      </c>
      <c r="E36" s="488">
        <v>5414</v>
      </c>
      <c r="F36" s="218" t="s">
        <v>197</v>
      </c>
    </row>
    <row r="37" spans="1:6" s="222" customFormat="1" x14ac:dyDescent="0.35">
      <c r="A37" s="223" t="s">
        <v>62</v>
      </c>
      <c r="B37" s="443" t="s">
        <v>121</v>
      </c>
      <c r="C37" s="486" t="s">
        <v>354</v>
      </c>
      <c r="D37" s="488">
        <v>1738</v>
      </c>
      <c r="E37" s="488">
        <v>2500</v>
      </c>
      <c r="F37" s="218" t="s">
        <v>197</v>
      </c>
    </row>
    <row r="38" spans="1:6" s="222" customFormat="1" ht="26" x14ac:dyDescent="0.35">
      <c r="A38" s="287" t="s">
        <v>17</v>
      </c>
      <c r="B38" s="443" t="s">
        <v>122</v>
      </c>
      <c r="C38" s="482" t="s">
        <v>250</v>
      </c>
      <c r="D38" s="490">
        <v>2500</v>
      </c>
      <c r="E38" s="490">
        <v>4975</v>
      </c>
      <c r="F38" s="218" t="s">
        <v>197</v>
      </c>
    </row>
    <row r="39" spans="1:6" s="222" customFormat="1" ht="26" x14ac:dyDescent="0.35">
      <c r="A39" s="216" t="s">
        <v>16</v>
      </c>
      <c r="B39" s="443" t="s">
        <v>122</v>
      </c>
      <c r="C39" s="485" t="s">
        <v>249</v>
      </c>
      <c r="D39" s="490">
        <v>2500</v>
      </c>
      <c r="E39" s="490">
        <v>5673</v>
      </c>
      <c r="F39" s="218" t="s">
        <v>197</v>
      </c>
    </row>
    <row r="40" spans="1:6" s="222" customFormat="1" ht="26" x14ac:dyDescent="0.35">
      <c r="A40" s="216" t="s">
        <v>145</v>
      </c>
      <c r="B40" s="443" t="s">
        <v>122</v>
      </c>
      <c r="C40" s="482" t="s">
        <v>255</v>
      </c>
      <c r="D40" s="490">
        <v>2500</v>
      </c>
      <c r="E40" s="490">
        <v>15750</v>
      </c>
      <c r="F40" s="218" t="s">
        <v>197</v>
      </c>
    </row>
    <row r="41" spans="1:6" s="222" customFormat="1" ht="39" x14ac:dyDescent="0.35">
      <c r="A41" s="216" t="s">
        <v>212</v>
      </c>
      <c r="B41" s="443" t="s">
        <v>122</v>
      </c>
      <c r="C41" s="486" t="s">
        <v>263</v>
      </c>
      <c r="D41" s="490">
        <v>2500</v>
      </c>
      <c r="E41" s="490">
        <v>5635</v>
      </c>
      <c r="F41" s="218" t="s">
        <v>197</v>
      </c>
    </row>
    <row r="42" spans="1:6" s="222" customFormat="1" ht="26" x14ac:dyDescent="0.35">
      <c r="A42" s="216" t="s">
        <v>213</v>
      </c>
      <c r="B42" s="443" t="s">
        <v>122</v>
      </c>
      <c r="C42" s="486" t="s">
        <v>265</v>
      </c>
      <c r="D42" s="490">
        <v>2500</v>
      </c>
      <c r="E42" s="490">
        <v>9000</v>
      </c>
      <c r="F42" s="218" t="s">
        <v>197</v>
      </c>
    </row>
    <row r="43" spans="1:6" s="222" customFormat="1" x14ac:dyDescent="0.35">
      <c r="A43" s="216" t="s">
        <v>6</v>
      </c>
      <c r="B43" s="443" t="s">
        <v>122</v>
      </c>
      <c r="C43" s="486" t="s">
        <v>312</v>
      </c>
      <c r="D43" s="490">
        <v>2168</v>
      </c>
      <c r="E43" s="490">
        <v>4336</v>
      </c>
      <c r="F43" s="218" t="s">
        <v>197</v>
      </c>
    </row>
    <row r="44" spans="1:6" s="222" customFormat="1" ht="26" x14ac:dyDescent="0.35">
      <c r="A44" s="216" t="s">
        <v>316</v>
      </c>
      <c r="B44" s="443" t="s">
        <v>122</v>
      </c>
      <c r="C44" s="486" t="s">
        <v>317</v>
      </c>
      <c r="D44" s="490">
        <v>2500</v>
      </c>
      <c r="E44" s="490">
        <v>5000</v>
      </c>
      <c r="F44" s="218" t="s">
        <v>197</v>
      </c>
    </row>
    <row r="45" spans="1:6" s="222" customFormat="1" x14ac:dyDescent="0.3">
      <c r="A45" s="216" t="s">
        <v>12</v>
      </c>
      <c r="B45" s="443" t="s">
        <v>122</v>
      </c>
      <c r="C45" s="493" t="s">
        <v>327</v>
      </c>
      <c r="D45" s="490">
        <v>2500</v>
      </c>
      <c r="E45" s="490">
        <v>5000</v>
      </c>
      <c r="F45" s="218" t="s">
        <v>197</v>
      </c>
    </row>
    <row r="46" spans="1:6" s="222" customFormat="1" ht="26" x14ac:dyDescent="0.35">
      <c r="A46" s="216" t="s">
        <v>214</v>
      </c>
      <c r="B46" s="443" t="s">
        <v>122</v>
      </c>
      <c r="C46" s="486" t="s">
        <v>337</v>
      </c>
      <c r="D46" s="490">
        <v>2500</v>
      </c>
      <c r="E46" s="490">
        <v>5000</v>
      </c>
      <c r="F46" s="218" t="s">
        <v>197</v>
      </c>
    </row>
    <row r="47" spans="1:6" s="222" customFormat="1" x14ac:dyDescent="0.35">
      <c r="A47" s="216" t="s">
        <v>74</v>
      </c>
      <c r="B47" s="443" t="s">
        <v>135</v>
      </c>
      <c r="C47" s="482" t="s">
        <v>241</v>
      </c>
      <c r="D47" s="488">
        <v>2500</v>
      </c>
      <c r="E47" s="488">
        <v>8900</v>
      </c>
      <c r="F47" s="218" t="s">
        <v>197</v>
      </c>
    </row>
    <row r="48" spans="1:6" s="222" customFormat="1" ht="39" x14ac:dyDescent="0.35">
      <c r="A48" s="216" t="s">
        <v>215</v>
      </c>
      <c r="B48" s="443" t="s">
        <v>135</v>
      </c>
      <c r="C48" s="486" t="s">
        <v>258</v>
      </c>
      <c r="D48" s="488">
        <v>2500</v>
      </c>
      <c r="E48" s="488">
        <v>5000</v>
      </c>
      <c r="F48" s="218" t="s">
        <v>197</v>
      </c>
    </row>
    <row r="49" spans="1:6" s="222" customFormat="1" ht="26" x14ac:dyDescent="0.35">
      <c r="A49" s="216" t="s">
        <v>30</v>
      </c>
      <c r="B49" s="443" t="s">
        <v>135</v>
      </c>
      <c r="C49" s="486" t="s">
        <v>279</v>
      </c>
      <c r="D49" s="488">
        <v>2500</v>
      </c>
      <c r="E49" s="488">
        <v>5000</v>
      </c>
      <c r="F49" s="218" t="s">
        <v>197</v>
      </c>
    </row>
    <row r="50" spans="1:6" s="222" customFormat="1" ht="26" x14ac:dyDescent="0.3">
      <c r="A50" s="216" t="s">
        <v>216</v>
      </c>
      <c r="B50" s="443" t="s">
        <v>135</v>
      </c>
      <c r="C50" s="486" t="s">
        <v>303</v>
      </c>
      <c r="D50" s="495">
        <v>2500</v>
      </c>
      <c r="E50" s="495">
        <v>5000</v>
      </c>
      <c r="F50" s="218" t="s">
        <v>197</v>
      </c>
    </row>
    <row r="51" spans="1:6" s="222" customFormat="1" ht="39" x14ac:dyDescent="0.35">
      <c r="A51" s="216" t="s">
        <v>501</v>
      </c>
      <c r="B51" s="443" t="s">
        <v>135</v>
      </c>
      <c r="C51" s="486" t="s">
        <v>326</v>
      </c>
      <c r="D51" s="488">
        <v>2375</v>
      </c>
      <c r="E51" s="488">
        <v>4750</v>
      </c>
      <c r="F51" s="218" t="s">
        <v>197</v>
      </c>
    </row>
    <row r="52" spans="1:6" s="222" customFormat="1" ht="26" x14ac:dyDescent="0.35">
      <c r="A52" s="216" t="s">
        <v>50</v>
      </c>
      <c r="B52" s="443" t="s">
        <v>135</v>
      </c>
      <c r="C52" s="486" t="s">
        <v>335</v>
      </c>
      <c r="D52" s="488">
        <v>2500</v>
      </c>
      <c r="E52" s="488">
        <v>5000</v>
      </c>
      <c r="F52" s="218" t="s">
        <v>197</v>
      </c>
    </row>
    <row r="53" spans="1:6" s="222" customFormat="1" ht="26" x14ac:dyDescent="0.35">
      <c r="A53" s="225" t="s">
        <v>58</v>
      </c>
      <c r="B53" s="443" t="s">
        <v>135</v>
      </c>
      <c r="C53" s="486" t="s">
        <v>350</v>
      </c>
      <c r="D53" s="488">
        <v>2500</v>
      </c>
      <c r="E53" s="488">
        <v>12460</v>
      </c>
      <c r="F53" s="218" t="s">
        <v>197</v>
      </c>
    </row>
    <row r="54" spans="1:6" s="222" customFormat="1" ht="26" x14ac:dyDescent="0.35">
      <c r="A54" s="225" t="s">
        <v>152</v>
      </c>
      <c r="B54" s="443" t="s">
        <v>135</v>
      </c>
      <c r="C54" s="486" t="s">
        <v>351</v>
      </c>
      <c r="D54" s="488">
        <v>2500</v>
      </c>
      <c r="E54" s="488">
        <v>9800</v>
      </c>
      <c r="F54" s="218" t="s">
        <v>197</v>
      </c>
    </row>
    <row r="55" spans="1:6" s="222" customFormat="1" ht="26" x14ac:dyDescent="0.35">
      <c r="A55" s="216" t="s">
        <v>74</v>
      </c>
      <c r="B55" s="443" t="s">
        <v>140</v>
      </c>
      <c r="C55" s="482" t="s">
        <v>242</v>
      </c>
      <c r="D55" s="488">
        <v>2500</v>
      </c>
      <c r="E55" s="488">
        <v>5000</v>
      </c>
      <c r="F55" s="218" t="s">
        <v>197</v>
      </c>
    </row>
    <row r="56" spans="1:6" s="222" customFormat="1" ht="26" x14ac:dyDescent="0.35">
      <c r="A56" s="216" t="s">
        <v>19</v>
      </c>
      <c r="B56" s="443" t="s">
        <v>140</v>
      </c>
      <c r="C56" s="486" t="s">
        <v>252</v>
      </c>
      <c r="D56" s="488">
        <v>1270</v>
      </c>
      <c r="E56" s="488">
        <v>4911</v>
      </c>
      <c r="F56" s="218" t="s">
        <v>197</v>
      </c>
    </row>
    <row r="57" spans="1:6" s="222" customFormat="1" ht="39" x14ac:dyDescent="0.35">
      <c r="A57" s="216" t="s">
        <v>215</v>
      </c>
      <c r="B57" s="443" t="s">
        <v>140</v>
      </c>
      <c r="C57" s="486" t="s">
        <v>259</v>
      </c>
      <c r="D57" s="488">
        <v>2500</v>
      </c>
      <c r="E57" s="488">
        <v>5200</v>
      </c>
      <c r="F57" s="218" t="s">
        <v>197</v>
      </c>
    </row>
    <row r="58" spans="1:6" s="222" customFormat="1" ht="39" x14ac:dyDescent="0.35">
      <c r="A58" s="216" t="s">
        <v>213</v>
      </c>
      <c r="B58" s="443" t="s">
        <v>140</v>
      </c>
      <c r="C58" s="486" t="s">
        <v>266</v>
      </c>
      <c r="D58" s="488">
        <v>525</v>
      </c>
      <c r="E58" s="488">
        <v>8500</v>
      </c>
      <c r="F58" s="218" t="s">
        <v>197</v>
      </c>
    </row>
    <row r="59" spans="1:6" s="222" customFormat="1" ht="26" x14ac:dyDescent="0.35">
      <c r="A59" s="216" t="s">
        <v>270</v>
      </c>
      <c r="B59" s="443" t="s">
        <v>140</v>
      </c>
      <c r="C59" s="486" t="s">
        <v>273</v>
      </c>
      <c r="D59" s="488">
        <v>2250</v>
      </c>
      <c r="E59" s="488">
        <v>65999</v>
      </c>
      <c r="F59" s="218" t="s">
        <v>197</v>
      </c>
    </row>
    <row r="60" spans="1:6" s="222" customFormat="1" ht="26" x14ac:dyDescent="0.35">
      <c r="A60" s="216" t="s">
        <v>217</v>
      </c>
      <c r="B60" s="443" t="s">
        <v>140</v>
      </c>
      <c r="C60" s="486" t="s">
        <v>283</v>
      </c>
      <c r="D60" s="488">
        <v>2500</v>
      </c>
      <c r="E60" s="488">
        <v>10057</v>
      </c>
      <c r="F60" s="218" t="s">
        <v>197</v>
      </c>
    </row>
    <row r="61" spans="1:6" s="222" customFormat="1" ht="39" x14ac:dyDescent="0.35">
      <c r="A61" s="216" t="s">
        <v>35</v>
      </c>
      <c r="B61" s="443" t="s">
        <v>140</v>
      </c>
      <c r="C61" s="486" t="s">
        <v>291</v>
      </c>
      <c r="D61" s="488">
        <v>2500</v>
      </c>
      <c r="E61" s="488">
        <v>8750</v>
      </c>
      <c r="F61" s="218" t="s">
        <v>197</v>
      </c>
    </row>
    <row r="62" spans="1:6" ht="39" x14ac:dyDescent="0.35">
      <c r="A62" s="216" t="s">
        <v>36</v>
      </c>
      <c r="B62" s="443" t="s">
        <v>140</v>
      </c>
      <c r="C62" s="494" t="s">
        <v>293</v>
      </c>
      <c r="D62" s="488">
        <v>1000</v>
      </c>
      <c r="E62" s="488">
        <v>5000</v>
      </c>
      <c r="F62" s="218" t="s">
        <v>197</v>
      </c>
    </row>
    <row r="63" spans="1:6" ht="30.75" customHeight="1" x14ac:dyDescent="0.35">
      <c r="A63" s="216" t="s">
        <v>316</v>
      </c>
      <c r="B63" s="443" t="s">
        <v>140</v>
      </c>
      <c r="C63" s="486" t="s">
        <v>318</v>
      </c>
      <c r="D63" s="488">
        <v>2500</v>
      </c>
      <c r="E63" s="488">
        <v>28260</v>
      </c>
      <c r="F63" s="218" t="s">
        <v>197</v>
      </c>
    </row>
    <row r="64" spans="1:6" ht="39.5" x14ac:dyDescent="0.35">
      <c r="A64" s="216" t="s">
        <v>12</v>
      </c>
      <c r="B64" s="443" t="s">
        <v>140</v>
      </c>
      <c r="C64" s="493" t="s">
        <v>328</v>
      </c>
      <c r="D64" s="488">
        <v>2500</v>
      </c>
      <c r="E64" s="488">
        <v>5500</v>
      </c>
      <c r="F64" s="218" t="s">
        <v>197</v>
      </c>
    </row>
    <row r="65" spans="1:6" ht="39" x14ac:dyDescent="0.35">
      <c r="A65" s="223" t="s">
        <v>64</v>
      </c>
      <c r="B65" s="443" t="s">
        <v>140</v>
      </c>
      <c r="C65" s="486" t="s">
        <v>357</v>
      </c>
      <c r="D65" s="481">
        <v>2500</v>
      </c>
      <c r="E65" s="481">
        <v>5400</v>
      </c>
      <c r="F65" s="218" t="s">
        <v>197</v>
      </c>
    </row>
    <row r="66" spans="1:6" ht="26" x14ac:dyDescent="0.35">
      <c r="A66" s="216" t="s">
        <v>74</v>
      </c>
      <c r="B66" s="443" t="s">
        <v>141</v>
      </c>
      <c r="C66" s="482" t="s">
        <v>243</v>
      </c>
      <c r="D66" s="488">
        <v>2500</v>
      </c>
      <c r="E66" s="488">
        <v>5000</v>
      </c>
      <c r="F66" s="218" t="s">
        <v>197</v>
      </c>
    </row>
    <row r="67" spans="1:6" ht="26" x14ac:dyDescent="0.35">
      <c r="A67" s="216" t="s">
        <v>145</v>
      </c>
      <c r="B67" s="443" t="s">
        <v>141</v>
      </c>
      <c r="C67" s="482" t="s">
        <v>256</v>
      </c>
      <c r="D67" s="488">
        <v>2500</v>
      </c>
      <c r="E67" s="488">
        <v>5500</v>
      </c>
      <c r="F67" s="218" t="s">
        <v>197</v>
      </c>
    </row>
    <row r="68" spans="1:6" ht="26" x14ac:dyDescent="0.35">
      <c r="A68" s="216" t="s">
        <v>213</v>
      </c>
      <c r="B68" s="443" t="s">
        <v>141</v>
      </c>
      <c r="C68" s="486" t="s">
        <v>267</v>
      </c>
      <c r="D68" s="488">
        <v>2500</v>
      </c>
      <c r="E68" s="488">
        <v>7405</v>
      </c>
      <c r="F68" s="218" t="s">
        <v>197</v>
      </c>
    </row>
    <row r="69" spans="1:6" x14ac:dyDescent="0.35">
      <c r="A69" s="216" t="s">
        <v>30</v>
      </c>
      <c r="B69" s="443" t="s">
        <v>141</v>
      </c>
      <c r="C69" s="486" t="s">
        <v>280</v>
      </c>
      <c r="D69" s="488">
        <v>2500</v>
      </c>
      <c r="E69" s="488">
        <v>5250</v>
      </c>
      <c r="F69" s="218" t="s">
        <v>197</v>
      </c>
    </row>
    <row r="70" spans="1:6" ht="26" x14ac:dyDescent="0.35">
      <c r="A70" s="216" t="s">
        <v>35</v>
      </c>
      <c r="B70" s="443" t="s">
        <v>141</v>
      </c>
      <c r="C70" s="486" t="s">
        <v>292</v>
      </c>
      <c r="D70" s="488">
        <v>2500</v>
      </c>
      <c r="E70" s="488">
        <v>5060.22</v>
      </c>
      <c r="F70" s="218" t="s">
        <v>197</v>
      </c>
    </row>
    <row r="71" spans="1:6" ht="26" x14ac:dyDescent="0.35">
      <c r="A71" s="216" t="s">
        <v>216</v>
      </c>
      <c r="B71" s="443" t="s">
        <v>141</v>
      </c>
      <c r="C71" s="486" t="s">
        <v>302</v>
      </c>
      <c r="D71" s="495">
        <v>2500</v>
      </c>
      <c r="E71" s="495">
        <v>8884</v>
      </c>
      <c r="F71" s="218" t="s">
        <v>197</v>
      </c>
    </row>
    <row r="72" spans="1:6" ht="39" x14ac:dyDescent="0.35">
      <c r="A72" s="216" t="s">
        <v>316</v>
      </c>
      <c r="B72" s="443" t="s">
        <v>141</v>
      </c>
      <c r="C72" s="486" t="s">
        <v>319</v>
      </c>
      <c r="D72" s="488">
        <v>2500</v>
      </c>
      <c r="E72" s="488">
        <v>22200</v>
      </c>
      <c r="F72" s="218" t="s">
        <v>197</v>
      </c>
    </row>
    <row r="73" spans="1:6" ht="26.5" x14ac:dyDescent="0.35">
      <c r="A73" s="216" t="s">
        <v>12</v>
      </c>
      <c r="B73" s="443" t="s">
        <v>141</v>
      </c>
      <c r="C73" s="493" t="s">
        <v>329</v>
      </c>
      <c r="D73" s="488">
        <v>2500</v>
      </c>
      <c r="E73" s="488">
        <v>11000</v>
      </c>
      <c r="F73" s="218" t="s">
        <v>197</v>
      </c>
    </row>
    <row r="74" spans="1:6" x14ac:dyDescent="0.35">
      <c r="A74" s="6" t="s">
        <v>73</v>
      </c>
      <c r="B74" s="443" t="s">
        <v>141</v>
      </c>
      <c r="C74" s="486" t="s">
        <v>345</v>
      </c>
      <c r="D74" s="488">
        <v>2500</v>
      </c>
      <c r="E74" s="488">
        <v>14648</v>
      </c>
      <c r="F74" s="218" t="s">
        <v>197</v>
      </c>
    </row>
    <row r="75" spans="1:6" ht="26" x14ac:dyDescent="0.35">
      <c r="A75" s="216" t="s">
        <v>13</v>
      </c>
      <c r="B75" s="443" t="s">
        <v>142</v>
      </c>
      <c r="C75" s="482" t="s">
        <v>237</v>
      </c>
      <c r="D75" s="481">
        <v>2500</v>
      </c>
      <c r="E75" s="481">
        <v>14603.32</v>
      </c>
      <c r="F75" s="218" t="s">
        <v>197</v>
      </c>
    </row>
    <row r="76" spans="1:6" ht="52" x14ac:dyDescent="0.35">
      <c r="A76" s="216" t="s">
        <v>218</v>
      </c>
      <c r="B76" s="443" t="s">
        <v>142</v>
      </c>
      <c r="C76" s="482" t="s">
        <v>253</v>
      </c>
      <c r="D76" s="488">
        <v>2500</v>
      </c>
      <c r="E76" s="488">
        <v>7315</v>
      </c>
      <c r="F76" s="218" t="s">
        <v>197</v>
      </c>
    </row>
    <row r="77" spans="1:6" ht="39" x14ac:dyDescent="0.35">
      <c r="A77" s="216" t="s">
        <v>215</v>
      </c>
      <c r="B77" s="443" t="s">
        <v>142</v>
      </c>
      <c r="C77" s="486" t="s">
        <v>260</v>
      </c>
      <c r="D77" s="488">
        <v>2500</v>
      </c>
      <c r="E77" s="488">
        <v>7350</v>
      </c>
      <c r="F77" s="218" t="s">
        <v>197</v>
      </c>
    </row>
    <row r="78" spans="1:6" ht="39" x14ac:dyDescent="0.35">
      <c r="A78" s="216" t="s">
        <v>213</v>
      </c>
      <c r="B78" s="443" t="s">
        <v>142</v>
      </c>
      <c r="C78" s="486" t="s">
        <v>268</v>
      </c>
      <c r="D78" s="488">
        <v>2500</v>
      </c>
      <c r="E78" s="488">
        <v>15351.98</v>
      </c>
      <c r="F78" s="218" t="s">
        <v>197</v>
      </c>
    </row>
    <row r="79" spans="1:6" ht="26" x14ac:dyDescent="0.35">
      <c r="A79" s="216" t="s">
        <v>33</v>
      </c>
      <c r="B79" s="443" t="s">
        <v>142</v>
      </c>
      <c r="C79" s="486" t="s">
        <v>286</v>
      </c>
      <c r="D79" s="488">
        <v>1285</v>
      </c>
      <c r="E79" s="488">
        <v>2732.88</v>
      </c>
      <c r="F79" s="218" t="s">
        <v>197</v>
      </c>
    </row>
    <row r="80" spans="1:6" ht="39" x14ac:dyDescent="0.35">
      <c r="A80" s="216" t="s">
        <v>40</v>
      </c>
      <c r="B80" s="443" t="s">
        <v>142</v>
      </c>
      <c r="C80" s="486" t="s">
        <v>297</v>
      </c>
      <c r="D80" s="488">
        <v>2500</v>
      </c>
      <c r="E80" s="488">
        <v>5308</v>
      </c>
      <c r="F80" s="218" t="s">
        <v>197</v>
      </c>
    </row>
    <row r="81" spans="1:6" ht="26" x14ac:dyDescent="0.35">
      <c r="A81" s="216" t="s">
        <v>216</v>
      </c>
      <c r="B81" s="443" t="s">
        <v>142</v>
      </c>
      <c r="C81" s="486" t="s">
        <v>304</v>
      </c>
      <c r="D81" s="495">
        <v>2500</v>
      </c>
      <c r="E81" s="495">
        <v>4480</v>
      </c>
      <c r="F81" s="218" t="s">
        <v>197</v>
      </c>
    </row>
    <row r="82" spans="1:6" ht="39" x14ac:dyDescent="0.35">
      <c r="A82" s="216" t="s">
        <v>6</v>
      </c>
      <c r="B82" s="443" t="s">
        <v>142</v>
      </c>
      <c r="C82" s="486" t="s">
        <v>313</v>
      </c>
      <c r="D82" s="488">
        <v>2500</v>
      </c>
      <c r="E82" s="488">
        <v>13787.57</v>
      </c>
      <c r="F82" s="218" t="s">
        <v>197</v>
      </c>
    </row>
    <row r="83" spans="1:6" ht="26.5" x14ac:dyDescent="0.35">
      <c r="A83" s="216" t="s">
        <v>316</v>
      </c>
      <c r="B83" s="443" t="s">
        <v>142</v>
      </c>
      <c r="C83" s="502" t="s">
        <v>320</v>
      </c>
      <c r="D83" s="488">
        <v>2500</v>
      </c>
      <c r="E83" s="488">
        <v>22258</v>
      </c>
      <c r="F83" s="484" t="s">
        <v>197</v>
      </c>
    </row>
    <row r="84" spans="1:6" ht="52.5" x14ac:dyDescent="0.35">
      <c r="A84" s="216" t="s">
        <v>12</v>
      </c>
      <c r="B84" s="443" t="s">
        <v>142</v>
      </c>
      <c r="C84" s="493" t="s">
        <v>330</v>
      </c>
      <c r="D84" s="488">
        <v>2500</v>
      </c>
      <c r="E84" s="488">
        <v>13005.58</v>
      </c>
      <c r="F84" s="484" t="s">
        <v>197</v>
      </c>
    </row>
    <row r="85" spans="1:6" ht="39" x14ac:dyDescent="0.35">
      <c r="A85" s="225" t="s">
        <v>57</v>
      </c>
      <c r="B85" s="443" t="s">
        <v>142</v>
      </c>
      <c r="C85" s="486" t="s">
        <v>348</v>
      </c>
      <c r="D85" s="488">
        <v>1022.5</v>
      </c>
      <c r="E85" s="488">
        <v>2591.75</v>
      </c>
      <c r="F85" s="484" t="s">
        <v>197</v>
      </c>
    </row>
    <row r="86" spans="1:6" ht="39" x14ac:dyDescent="0.35">
      <c r="A86" s="216" t="s">
        <v>13</v>
      </c>
      <c r="B86" s="443" t="s">
        <v>143</v>
      </c>
      <c r="C86" s="482" t="s">
        <v>238</v>
      </c>
      <c r="D86" s="481">
        <v>2000</v>
      </c>
      <c r="E86" s="481">
        <v>9500</v>
      </c>
      <c r="F86" s="484" t="s">
        <v>197</v>
      </c>
    </row>
    <row r="87" spans="1:6" ht="39" x14ac:dyDescent="0.35">
      <c r="A87" s="216" t="s">
        <v>74</v>
      </c>
      <c r="B87" s="443" t="s">
        <v>143</v>
      </c>
      <c r="C87" s="482" t="s">
        <v>244</v>
      </c>
      <c r="D87" s="488">
        <v>2500</v>
      </c>
      <c r="E87" s="488">
        <v>117125.19</v>
      </c>
      <c r="F87" s="484" t="s">
        <v>197</v>
      </c>
    </row>
    <row r="88" spans="1:6" ht="39" x14ac:dyDescent="0.35">
      <c r="A88" s="216" t="s">
        <v>215</v>
      </c>
      <c r="B88" s="443" t="s">
        <v>143</v>
      </c>
      <c r="C88" s="223" t="s">
        <v>261</v>
      </c>
      <c r="D88" s="488">
        <v>1500</v>
      </c>
      <c r="E88" s="488">
        <v>3000</v>
      </c>
      <c r="F88" s="484" t="s">
        <v>197</v>
      </c>
    </row>
    <row r="89" spans="1:6" ht="52" x14ac:dyDescent="0.35">
      <c r="A89" s="216" t="s">
        <v>219</v>
      </c>
      <c r="B89" s="443" t="s">
        <v>143</v>
      </c>
      <c r="C89" s="223" t="s">
        <v>264</v>
      </c>
      <c r="D89" s="488">
        <v>2500</v>
      </c>
      <c r="E89" s="488">
        <v>8618.85</v>
      </c>
      <c r="F89" s="484" t="s">
        <v>197</v>
      </c>
    </row>
    <row r="90" spans="1:6" x14ac:dyDescent="0.35">
      <c r="A90" s="216" t="s">
        <v>270</v>
      </c>
      <c r="B90" s="443" t="s">
        <v>143</v>
      </c>
      <c r="C90" s="223" t="s">
        <v>274</v>
      </c>
      <c r="D90" s="488">
        <v>2500</v>
      </c>
      <c r="E90" s="488">
        <v>5069.5</v>
      </c>
      <c r="F90" s="484" t="s">
        <v>197</v>
      </c>
    </row>
    <row r="91" spans="1:6" ht="26" x14ac:dyDescent="0.35">
      <c r="A91" s="216" t="s">
        <v>29</v>
      </c>
      <c r="B91" s="443" t="s">
        <v>143</v>
      </c>
      <c r="C91" s="223" t="s">
        <v>277</v>
      </c>
      <c r="D91" s="488">
        <v>680</v>
      </c>
      <c r="E91" s="488">
        <v>3022.47</v>
      </c>
      <c r="F91" s="484" t="s">
        <v>197</v>
      </c>
    </row>
    <row r="92" spans="1:6" ht="39" x14ac:dyDescent="0.35">
      <c r="A92" s="216" t="s">
        <v>32</v>
      </c>
      <c r="B92" s="443" t="s">
        <v>143</v>
      </c>
      <c r="C92" s="223" t="s">
        <v>284</v>
      </c>
      <c r="D92" s="488">
        <v>2500</v>
      </c>
      <c r="E92" s="488">
        <v>5000</v>
      </c>
      <c r="F92" s="484" t="s">
        <v>197</v>
      </c>
    </row>
    <row r="93" spans="1:6" ht="39" x14ac:dyDescent="0.35">
      <c r="A93" s="216" t="s">
        <v>34</v>
      </c>
      <c r="B93" s="443" t="s">
        <v>143</v>
      </c>
      <c r="C93" s="223" t="s">
        <v>287</v>
      </c>
      <c r="D93" s="488">
        <v>2500</v>
      </c>
      <c r="E93" s="488">
        <v>11001.99</v>
      </c>
      <c r="F93" s="484" t="s">
        <v>197</v>
      </c>
    </row>
    <row r="94" spans="1:6" x14ac:dyDescent="0.35">
      <c r="A94" s="216" t="s">
        <v>316</v>
      </c>
      <c r="B94" s="443" t="s">
        <v>143</v>
      </c>
      <c r="C94" s="4" t="s">
        <v>321</v>
      </c>
      <c r="D94" s="488">
        <v>2500</v>
      </c>
      <c r="E94" s="488">
        <v>9355</v>
      </c>
      <c r="F94" s="484" t="s">
        <v>197</v>
      </c>
    </row>
    <row r="95" spans="1:6" ht="27" thickBot="1" x14ac:dyDescent="0.4">
      <c r="A95" s="216" t="s">
        <v>12</v>
      </c>
      <c r="B95" s="443" t="s">
        <v>143</v>
      </c>
      <c r="C95" s="445" t="s">
        <v>331</v>
      </c>
      <c r="D95" s="488">
        <v>1445</v>
      </c>
      <c r="E95" s="488">
        <v>10134.5</v>
      </c>
      <c r="F95" s="484" t="s">
        <v>197</v>
      </c>
    </row>
    <row r="96" spans="1:6" x14ac:dyDescent="0.35">
      <c r="A96" s="6" t="s">
        <v>73</v>
      </c>
      <c r="B96" s="443" t="s">
        <v>143</v>
      </c>
      <c r="C96" s="223" t="s">
        <v>344</v>
      </c>
      <c r="D96" s="507">
        <v>1500</v>
      </c>
      <c r="E96" s="509">
        <v>12593.54</v>
      </c>
      <c r="F96" s="484" t="s">
        <v>197</v>
      </c>
    </row>
    <row r="97" spans="1:6" ht="39" x14ac:dyDescent="0.35">
      <c r="A97" s="223" t="s">
        <v>220</v>
      </c>
      <c r="B97" s="443" t="s">
        <v>143</v>
      </c>
      <c r="C97" s="223" t="s">
        <v>352</v>
      </c>
      <c r="D97" s="503">
        <v>950</v>
      </c>
      <c r="E97" s="503">
        <v>6581</v>
      </c>
      <c r="F97" s="498" t="s">
        <v>197</v>
      </c>
    </row>
    <row r="98" spans="1:6" ht="26" x14ac:dyDescent="0.35">
      <c r="A98" s="216" t="s">
        <v>74</v>
      </c>
      <c r="B98" s="443" t="s">
        <v>176</v>
      </c>
      <c r="C98" s="482" t="s">
        <v>245</v>
      </c>
      <c r="D98" s="488">
        <v>2500</v>
      </c>
      <c r="E98" s="488">
        <v>13177.9</v>
      </c>
      <c r="F98" s="218" t="s">
        <v>197</v>
      </c>
    </row>
    <row r="99" spans="1:6" ht="39" x14ac:dyDescent="0.35">
      <c r="A99" s="216" t="s">
        <v>215</v>
      </c>
      <c r="B99" s="443" t="s">
        <v>176</v>
      </c>
      <c r="C99" s="486" t="s">
        <v>262</v>
      </c>
      <c r="D99" s="488">
        <v>2500</v>
      </c>
      <c r="E99" s="488">
        <v>5000</v>
      </c>
      <c r="F99" s="218" t="s">
        <v>197</v>
      </c>
    </row>
    <row r="100" spans="1:6" ht="39" x14ac:dyDescent="0.35">
      <c r="A100" s="216" t="s">
        <v>270</v>
      </c>
      <c r="B100" s="443" t="s">
        <v>176</v>
      </c>
      <c r="C100" s="486" t="s">
        <v>275</v>
      </c>
      <c r="D100" s="488">
        <v>2500</v>
      </c>
      <c r="E100" s="488">
        <v>16109.11</v>
      </c>
      <c r="F100" s="218" t="s">
        <v>197</v>
      </c>
    </row>
    <row r="101" spans="1:6" ht="26" x14ac:dyDescent="0.35">
      <c r="A101" s="216" t="s">
        <v>37</v>
      </c>
      <c r="B101" s="443" t="s">
        <v>176</v>
      </c>
      <c r="C101" s="486" t="s">
        <v>295</v>
      </c>
      <c r="D101" s="488">
        <v>300</v>
      </c>
      <c r="E101" s="488">
        <v>13740.21</v>
      </c>
      <c r="F101" s="218" t="s">
        <v>197</v>
      </c>
    </row>
    <row r="102" spans="1:6" ht="39" x14ac:dyDescent="0.35">
      <c r="A102" s="216" t="s">
        <v>43</v>
      </c>
      <c r="B102" s="443" t="s">
        <v>176</v>
      </c>
      <c r="C102" s="486" t="s">
        <v>309</v>
      </c>
      <c r="D102" s="488">
        <v>2500</v>
      </c>
      <c r="E102" s="488">
        <v>30591</v>
      </c>
      <c r="F102" s="218" t="s">
        <v>197</v>
      </c>
    </row>
    <row r="103" spans="1:6" ht="39" x14ac:dyDescent="0.35">
      <c r="A103" s="216" t="s">
        <v>6</v>
      </c>
      <c r="B103" s="443" t="s">
        <v>176</v>
      </c>
      <c r="C103" s="486" t="s">
        <v>314</v>
      </c>
      <c r="D103" s="488">
        <v>2500</v>
      </c>
      <c r="E103" s="488">
        <v>6579</v>
      </c>
      <c r="F103" s="218" t="s">
        <v>197</v>
      </c>
    </row>
    <row r="104" spans="1:6" ht="26" x14ac:dyDescent="0.35">
      <c r="A104" s="216" t="s">
        <v>45</v>
      </c>
      <c r="B104" s="443" t="s">
        <v>176</v>
      </c>
      <c r="C104" s="486" t="s">
        <v>298</v>
      </c>
      <c r="D104" s="488">
        <v>2500</v>
      </c>
      <c r="E104" s="488">
        <v>9200</v>
      </c>
      <c r="F104" s="218" t="s">
        <v>197</v>
      </c>
    </row>
    <row r="105" spans="1:6" ht="39.5" x14ac:dyDescent="0.35">
      <c r="A105" s="216" t="s">
        <v>316</v>
      </c>
      <c r="B105" s="443" t="s">
        <v>176</v>
      </c>
      <c r="C105" s="493" t="s">
        <v>322</v>
      </c>
      <c r="D105" s="488">
        <v>2500</v>
      </c>
      <c r="E105" s="488">
        <v>18715.38</v>
      </c>
      <c r="F105" s="218" t="s">
        <v>197</v>
      </c>
    </row>
    <row r="106" spans="1:6" ht="52" x14ac:dyDescent="0.35">
      <c r="A106" s="216" t="s">
        <v>12</v>
      </c>
      <c r="B106" s="443" t="s">
        <v>176</v>
      </c>
      <c r="C106" s="486" t="s">
        <v>494</v>
      </c>
      <c r="D106" s="488">
        <v>2500</v>
      </c>
      <c r="E106" s="488">
        <v>7308.19</v>
      </c>
      <c r="F106" s="218" t="s">
        <v>197</v>
      </c>
    </row>
    <row r="107" spans="1:6" ht="39" x14ac:dyDescent="0.35">
      <c r="A107" s="223" t="s">
        <v>220</v>
      </c>
      <c r="B107" s="443" t="s">
        <v>176</v>
      </c>
      <c r="C107" s="486" t="s">
        <v>493</v>
      </c>
      <c r="D107" s="488">
        <v>1765</v>
      </c>
      <c r="E107" s="488">
        <v>6530</v>
      </c>
      <c r="F107" s="218" t="s">
        <v>197</v>
      </c>
    </row>
    <row r="108" spans="1:6" x14ac:dyDescent="0.35">
      <c r="A108" s="223" t="s">
        <v>62</v>
      </c>
      <c r="B108" s="443" t="s">
        <v>176</v>
      </c>
      <c r="C108" s="486" t="s">
        <v>355</v>
      </c>
      <c r="D108" s="488">
        <v>2500</v>
      </c>
      <c r="E108" s="488">
        <v>16612</v>
      </c>
      <c r="F108" s="218" t="s">
        <v>197</v>
      </c>
    </row>
    <row r="109" spans="1:6" ht="26" x14ac:dyDescent="0.35">
      <c r="A109" s="216" t="s">
        <v>74</v>
      </c>
      <c r="B109" s="443" t="s">
        <v>177</v>
      </c>
      <c r="C109" s="482" t="s">
        <v>246</v>
      </c>
      <c r="D109" s="488">
        <v>2500</v>
      </c>
      <c r="E109" s="488">
        <v>5687.72</v>
      </c>
      <c r="F109" s="218" t="s">
        <v>197</v>
      </c>
    </row>
    <row r="110" spans="1:6" ht="26" x14ac:dyDescent="0.35">
      <c r="A110" s="216" t="s">
        <v>145</v>
      </c>
      <c r="B110" s="443" t="s">
        <v>177</v>
      </c>
      <c r="C110" s="215" t="s">
        <v>257</v>
      </c>
      <c r="D110" s="488">
        <v>1700</v>
      </c>
      <c r="E110" s="488">
        <v>3400</v>
      </c>
      <c r="F110" s="218" t="s">
        <v>197</v>
      </c>
    </row>
    <row r="111" spans="1:6" ht="39" x14ac:dyDescent="0.35">
      <c r="A111" s="216" t="s">
        <v>270</v>
      </c>
      <c r="B111" s="443" t="s">
        <v>177</v>
      </c>
      <c r="C111" s="223" t="s">
        <v>276</v>
      </c>
      <c r="D111" s="488">
        <v>2500</v>
      </c>
      <c r="E111" s="488">
        <v>13489</v>
      </c>
      <c r="F111" s="218" t="s">
        <v>197</v>
      </c>
    </row>
    <row r="112" spans="1:6" ht="26" x14ac:dyDescent="0.35">
      <c r="A112" s="216" t="s">
        <v>30</v>
      </c>
      <c r="B112" s="443" t="s">
        <v>177</v>
      </c>
      <c r="C112" s="486" t="s">
        <v>281</v>
      </c>
      <c r="D112" s="488">
        <v>2500</v>
      </c>
      <c r="E112" s="488">
        <v>5864</v>
      </c>
      <c r="F112" s="218" t="s">
        <v>197</v>
      </c>
    </row>
    <row r="113" spans="1:6" x14ac:dyDescent="0.35">
      <c r="A113" s="216" t="s">
        <v>32</v>
      </c>
      <c r="B113" s="443" t="s">
        <v>177</v>
      </c>
      <c r="C113" s="486" t="s">
        <v>285</v>
      </c>
      <c r="D113" s="488">
        <v>2500</v>
      </c>
      <c r="E113" s="488">
        <v>5001.99</v>
      </c>
      <c r="F113" s="218" t="s">
        <v>197</v>
      </c>
    </row>
    <row r="114" spans="1:6" ht="26" x14ac:dyDescent="0.35">
      <c r="A114" s="216" t="s">
        <v>216</v>
      </c>
      <c r="B114" s="443" t="s">
        <v>177</v>
      </c>
      <c r="C114" s="486" t="s">
        <v>305</v>
      </c>
      <c r="D114" s="495">
        <v>500</v>
      </c>
      <c r="E114" s="495">
        <v>17859.009999999998</v>
      </c>
      <c r="F114" s="218" t="s">
        <v>197</v>
      </c>
    </row>
    <row r="115" spans="1:6" ht="26.5" x14ac:dyDescent="0.35">
      <c r="A115" s="216" t="s">
        <v>43</v>
      </c>
      <c r="B115" s="443" t="s">
        <v>177</v>
      </c>
      <c r="C115" s="497" t="s">
        <v>310</v>
      </c>
      <c r="D115" s="488">
        <v>2000</v>
      </c>
      <c r="E115" s="488">
        <v>6979.26</v>
      </c>
      <c r="F115" s="218" t="s">
        <v>197</v>
      </c>
    </row>
    <row r="116" spans="1:6" ht="26.5" x14ac:dyDescent="0.35">
      <c r="A116" s="216" t="s">
        <v>316</v>
      </c>
      <c r="B116" s="443" t="s">
        <v>177</v>
      </c>
      <c r="C116" s="493" t="s">
        <v>323</v>
      </c>
      <c r="D116" s="488">
        <v>2500</v>
      </c>
      <c r="E116" s="488">
        <v>5654</v>
      </c>
      <c r="F116" s="218" t="s">
        <v>197</v>
      </c>
    </row>
    <row r="117" spans="1:6" ht="26" x14ac:dyDescent="0.35">
      <c r="A117" s="4" t="s">
        <v>52</v>
      </c>
      <c r="B117" s="443" t="s">
        <v>177</v>
      </c>
      <c r="C117" s="486" t="s">
        <v>338</v>
      </c>
      <c r="D117" s="488">
        <v>750</v>
      </c>
      <c r="E117" s="488">
        <v>1929.15</v>
      </c>
      <c r="F117" s="218" t="s">
        <v>197</v>
      </c>
    </row>
    <row r="118" spans="1:6" ht="26" x14ac:dyDescent="0.35">
      <c r="A118" s="216" t="s">
        <v>222</v>
      </c>
      <c r="B118" s="443" t="s">
        <v>177</v>
      </c>
      <c r="C118" s="486" t="s">
        <v>341</v>
      </c>
      <c r="D118" s="488">
        <v>2500</v>
      </c>
      <c r="E118" s="488">
        <v>27962.86</v>
      </c>
      <c r="F118" s="218" t="s">
        <v>197</v>
      </c>
    </row>
    <row r="119" spans="1:6" ht="39" x14ac:dyDescent="0.35">
      <c r="A119" s="223" t="s">
        <v>220</v>
      </c>
      <c r="B119" s="443" t="s">
        <v>177</v>
      </c>
      <c r="C119" s="486" t="s">
        <v>353</v>
      </c>
      <c r="D119" s="488">
        <v>1125</v>
      </c>
      <c r="E119" s="488">
        <v>11713.6</v>
      </c>
      <c r="F119" s="218" t="s">
        <v>197</v>
      </c>
    </row>
    <row r="120" spans="1:6" ht="26" x14ac:dyDescent="0.35">
      <c r="A120" s="216" t="s">
        <v>74</v>
      </c>
      <c r="B120" s="443" t="s">
        <v>182</v>
      </c>
      <c r="C120" s="482" t="s">
        <v>247</v>
      </c>
      <c r="D120" s="488">
        <v>2500</v>
      </c>
      <c r="E120" s="488">
        <v>49058</v>
      </c>
      <c r="F120" s="218" t="s">
        <v>197</v>
      </c>
    </row>
    <row r="121" spans="1:6" x14ac:dyDescent="0.35">
      <c r="A121" s="216" t="s">
        <v>30</v>
      </c>
      <c r="B121" s="443" t="s">
        <v>182</v>
      </c>
      <c r="C121" s="486" t="s">
        <v>282</v>
      </c>
      <c r="D121" s="488">
        <v>1766</v>
      </c>
      <c r="E121" s="488">
        <v>5033.1000000000004</v>
      </c>
      <c r="F121" s="218" t="s">
        <v>197</v>
      </c>
    </row>
    <row r="122" spans="1:6" ht="26" x14ac:dyDescent="0.35">
      <c r="A122" s="216" t="s">
        <v>34</v>
      </c>
      <c r="B122" s="443" t="s">
        <v>182</v>
      </c>
      <c r="C122" s="486" t="s">
        <v>495</v>
      </c>
      <c r="D122" s="488">
        <v>2500</v>
      </c>
      <c r="E122" s="488">
        <v>8650</v>
      </c>
      <c r="F122" s="218" t="s">
        <v>197</v>
      </c>
    </row>
    <row r="123" spans="1:6" ht="26" x14ac:dyDescent="0.35">
      <c r="A123" s="216" t="s">
        <v>35</v>
      </c>
      <c r="B123" s="443" t="s">
        <v>182</v>
      </c>
      <c r="C123" s="486" t="s">
        <v>497</v>
      </c>
      <c r="D123" s="503">
        <v>1800</v>
      </c>
      <c r="E123" s="503">
        <v>6280</v>
      </c>
      <c r="F123" s="499" t="s">
        <v>197</v>
      </c>
    </row>
    <row r="124" spans="1:6" ht="26" x14ac:dyDescent="0.35">
      <c r="A124" s="216" t="s">
        <v>216</v>
      </c>
      <c r="B124" s="443" t="s">
        <v>182</v>
      </c>
      <c r="C124" s="494" t="s">
        <v>306</v>
      </c>
      <c r="D124" s="495">
        <v>1560</v>
      </c>
      <c r="E124" s="495">
        <v>3430</v>
      </c>
      <c r="F124" s="218" t="s">
        <v>197</v>
      </c>
    </row>
    <row r="125" spans="1:6" x14ac:dyDescent="0.35">
      <c r="A125" s="216" t="s">
        <v>45</v>
      </c>
      <c r="B125" s="443" t="s">
        <v>182</v>
      </c>
      <c r="C125" s="486" t="s">
        <v>299</v>
      </c>
      <c r="D125" s="488">
        <v>1800</v>
      </c>
      <c r="E125" s="488">
        <v>4892.75</v>
      </c>
      <c r="F125" s="218" t="s">
        <v>197</v>
      </c>
    </row>
    <row r="126" spans="1:6" ht="26.5" x14ac:dyDescent="0.35">
      <c r="A126" s="216" t="s">
        <v>316</v>
      </c>
      <c r="B126" s="443" t="s">
        <v>182</v>
      </c>
      <c r="C126" s="493" t="s">
        <v>324</v>
      </c>
      <c r="D126" s="488">
        <v>2500</v>
      </c>
      <c r="E126" s="488">
        <v>2500</v>
      </c>
      <c r="F126" s="218" t="s">
        <v>197</v>
      </c>
    </row>
    <row r="127" spans="1:6" ht="26" x14ac:dyDescent="0.35">
      <c r="A127" s="216" t="s">
        <v>12</v>
      </c>
      <c r="B127" s="443" t="s">
        <v>182</v>
      </c>
      <c r="C127" s="486" t="s">
        <v>332</v>
      </c>
      <c r="D127" s="488">
        <v>2500</v>
      </c>
      <c r="E127" s="488">
        <v>15515.63</v>
      </c>
      <c r="F127" s="218" t="s">
        <v>197</v>
      </c>
    </row>
    <row r="128" spans="1:6" x14ac:dyDescent="0.35">
      <c r="A128" s="216" t="s">
        <v>50</v>
      </c>
      <c r="B128" s="443" t="s">
        <v>182</v>
      </c>
      <c r="C128" s="486" t="s">
        <v>336</v>
      </c>
      <c r="D128" s="488">
        <v>2100</v>
      </c>
      <c r="E128" s="488">
        <v>4325</v>
      </c>
      <c r="F128" s="218" t="s">
        <v>197</v>
      </c>
    </row>
    <row r="129" spans="1:6" x14ac:dyDescent="0.35">
      <c r="A129" s="4" t="s">
        <v>52</v>
      </c>
      <c r="B129" s="443" t="s">
        <v>182</v>
      </c>
      <c r="C129" s="486" t="s">
        <v>339</v>
      </c>
      <c r="D129" s="488">
        <v>2500</v>
      </c>
      <c r="E129" s="488">
        <v>6259.61</v>
      </c>
      <c r="F129" s="218" t="s">
        <v>197</v>
      </c>
    </row>
    <row r="130" spans="1:6" x14ac:dyDescent="0.35">
      <c r="A130" s="216" t="s">
        <v>222</v>
      </c>
      <c r="B130" s="443" t="s">
        <v>182</v>
      </c>
      <c r="C130" s="486" t="s">
        <v>342</v>
      </c>
      <c r="D130" s="488">
        <v>2500</v>
      </c>
      <c r="E130" s="488">
        <v>10792.5</v>
      </c>
      <c r="F130" s="218" t="s">
        <v>197</v>
      </c>
    </row>
    <row r="131" spans="1:6" ht="26" x14ac:dyDescent="0.35">
      <c r="A131" s="6" t="s">
        <v>73</v>
      </c>
      <c r="B131" s="443" t="s">
        <v>182</v>
      </c>
      <c r="C131" s="486" t="s">
        <v>343</v>
      </c>
      <c r="D131" s="488">
        <v>2500</v>
      </c>
      <c r="E131" s="488">
        <v>41210.300000000003</v>
      </c>
      <c r="F131" s="218" t="s">
        <v>197</v>
      </c>
    </row>
    <row r="132" spans="1:6" x14ac:dyDescent="0.35">
      <c r="A132" s="223" t="s">
        <v>62</v>
      </c>
      <c r="B132" s="443" t="s">
        <v>182</v>
      </c>
      <c r="C132" s="486" t="s">
        <v>356</v>
      </c>
      <c r="D132" s="488">
        <v>2500</v>
      </c>
      <c r="E132" s="488">
        <v>13131.81</v>
      </c>
      <c r="F132" s="218" t="s">
        <v>197</v>
      </c>
    </row>
    <row r="133" spans="1:6" x14ac:dyDescent="0.35">
      <c r="A133" s="223" t="s">
        <v>63</v>
      </c>
      <c r="B133" s="443" t="s">
        <v>182</v>
      </c>
      <c r="C133" s="486" t="s">
        <v>77</v>
      </c>
      <c r="D133" s="488">
        <v>646.98</v>
      </c>
      <c r="E133" s="488">
        <v>1457.22</v>
      </c>
      <c r="F133" s="218" t="s">
        <v>197</v>
      </c>
    </row>
    <row r="134" spans="1:6" ht="26" x14ac:dyDescent="0.35">
      <c r="A134" s="225" t="s">
        <v>363</v>
      </c>
      <c r="B134" s="443" t="s">
        <v>183</v>
      </c>
      <c r="C134" s="486" t="s">
        <v>368</v>
      </c>
      <c r="D134" s="481">
        <v>1000</v>
      </c>
      <c r="E134" s="481">
        <v>3776</v>
      </c>
      <c r="F134" s="218" t="s">
        <v>197</v>
      </c>
    </row>
    <row r="135" spans="1:6" x14ac:dyDescent="0.35">
      <c r="A135" s="216" t="s">
        <v>74</v>
      </c>
      <c r="B135" s="443" t="s">
        <v>183</v>
      </c>
      <c r="C135" s="500" t="s">
        <v>248</v>
      </c>
      <c r="D135" s="488">
        <v>2500</v>
      </c>
      <c r="E135" s="488">
        <v>25600</v>
      </c>
      <c r="F135" s="218" t="s">
        <v>197</v>
      </c>
    </row>
    <row r="136" spans="1:6" ht="52" x14ac:dyDescent="0.35">
      <c r="A136" s="444" t="s">
        <v>9</v>
      </c>
      <c r="B136" s="443" t="s">
        <v>183</v>
      </c>
      <c r="C136" s="486" t="s">
        <v>269</v>
      </c>
      <c r="D136" s="488">
        <v>1000</v>
      </c>
      <c r="E136" s="488">
        <v>16650</v>
      </c>
      <c r="F136" s="218" t="s">
        <v>197</v>
      </c>
    </row>
    <row r="137" spans="1:6" ht="26.5" x14ac:dyDescent="0.35">
      <c r="A137" s="4" t="s">
        <v>370</v>
      </c>
      <c r="B137" s="443" t="s">
        <v>183</v>
      </c>
      <c r="C137" s="486" t="s">
        <v>385</v>
      </c>
      <c r="D137" s="488">
        <v>2500</v>
      </c>
      <c r="E137" s="488">
        <v>61073</v>
      </c>
      <c r="F137" s="218" t="s">
        <v>197</v>
      </c>
    </row>
    <row r="138" spans="1:6" ht="26" x14ac:dyDescent="0.35">
      <c r="A138" s="216" t="s">
        <v>37</v>
      </c>
      <c r="B138" s="443" t="s">
        <v>183</v>
      </c>
      <c r="C138" s="486" t="s">
        <v>296</v>
      </c>
      <c r="D138" s="488">
        <v>800</v>
      </c>
      <c r="E138" s="488">
        <v>1600</v>
      </c>
      <c r="F138" s="218" t="s">
        <v>197</v>
      </c>
    </row>
    <row r="139" spans="1:6" ht="39" x14ac:dyDescent="0.35">
      <c r="A139" s="216" t="s">
        <v>216</v>
      </c>
      <c r="B139" s="443" t="s">
        <v>183</v>
      </c>
      <c r="C139" s="486" t="s">
        <v>307</v>
      </c>
      <c r="D139" s="495">
        <v>1532</v>
      </c>
      <c r="E139" s="495">
        <v>3414</v>
      </c>
      <c r="F139" s="218" t="s">
        <v>197</v>
      </c>
    </row>
    <row r="140" spans="1:6" ht="26" x14ac:dyDescent="0.35">
      <c r="A140" s="216" t="s">
        <v>6</v>
      </c>
      <c r="B140" s="443" t="s">
        <v>183</v>
      </c>
      <c r="C140" s="486" t="s">
        <v>315</v>
      </c>
      <c r="D140" s="488">
        <v>1620</v>
      </c>
      <c r="E140" s="488">
        <v>3355</v>
      </c>
      <c r="F140" s="218" t="s">
        <v>197</v>
      </c>
    </row>
    <row r="141" spans="1:6" ht="39.5" x14ac:dyDescent="0.35">
      <c r="A141" s="216" t="s">
        <v>316</v>
      </c>
      <c r="B141" s="443" t="s">
        <v>183</v>
      </c>
      <c r="C141" s="493" t="s">
        <v>325</v>
      </c>
      <c r="D141" s="488">
        <v>5240.46</v>
      </c>
      <c r="E141" s="488">
        <v>14550</v>
      </c>
      <c r="F141" s="218" t="s">
        <v>197</v>
      </c>
    </row>
    <row r="142" spans="1:6" ht="26" x14ac:dyDescent="0.35">
      <c r="A142" s="216" t="s">
        <v>12</v>
      </c>
      <c r="B142" s="443" t="s">
        <v>183</v>
      </c>
      <c r="C142" s="486" t="s">
        <v>365</v>
      </c>
      <c r="D142" s="488">
        <v>2500</v>
      </c>
      <c r="E142" s="488">
        <v>94100</v>
      </c>
      <c r="F142" s="218" t="s">
        <v>197</v>
      </c>
    </row>
    <row r="143" spans="1:6" ht="26" x14ac:dyDescent="0.35">
      <c r="A143" s="216" t="s">
        <v>366</v>
      </c>
      <c r="B143" s="443" t="s">
        <v>183</v>
      </c>
      <c r="C143" s="486" t="s">
        <v>367</v>
      </c>
      <c r="D143" s="488">
        <v>2367</v>
      </c>
      <c r="E143" s="488">
        <v>10507.25</v>
      </c>
      <c r="F143" s="218" t="s">
        <v>197</v>
      </c>
    </row>
    <row r="144" spans="1:6" ht="52" x14ac:dyDescent="0.35">
      <c r="A144" s="216" t="s">
        <v>223</v>
      </c>
      <c r="B144" s="443" t="s">
        <v>183</v>
      </c>
      <c r="C144" s="486" t="s">
        <v>340</v>
      </c>
      <c r="D144" s="488">
        <v>2250</v>
      </c>
      <c r="E144" s="488">
        <v>10449</v>
      </c>
      <c r="F144" s="218" t="s">
        <v>197</v>
      </c>
    </row>
    <row r="145" spans="1:6" ht="39" x14ac:dyDescent="0.35">
      <c r="A145" s="223" t="s">
        <v>56</v>
      </c>
      <c r="B145" s="443" t="s">
        <v>183</v>
      </c>
      <c r="C145" s="486" t="s">
        <v>346</v>
      </c>
      <c r="D145" s="488">
        <v>1950</v>
      </c>
      <c r="E145" s="488">
        <v>33362.65</v>
      </c>
      <c r="F145" s="218" t="s">
        <v>197</v>
      </c>
    </row>
    <row r="146" spans="1:6" ht="26" x14ac:dyDescent="0.35">
      <c r="A146" s="216" t="s">
        <v>7</v>
      </c>
      <c r="B146" s="443" t="s">
        <v>183</v>
      </c>
      <c r="C146" s="486" t="s">
        <v>301</v>
      </c>
      <c r="D146" s="488">
        <v>2500</v>
      </c>
      <c r="E146" s="488">
        <v>7040</v>
      </c>
      <c r="F146" s="218" t="s">
        <v>197</v>
      </c>
    </row>
    <row r="147" spans="1:6" x14ac:dyDescent="0.35">
      <c r="A147" s="225" t="s">
        <v>230</v>
      </c>
      <c r="B147" s="443" t="s">
        <v>362</v>
      </c>
      <c r="C147" s="483" t="s">
        <v>383</v>
      </c>
      <c r="D147" s="488">
        <v>3093</v>
      </c>
      <c r="E147" s="488">
        <v>18911</v>
      </c>
      <c r="F147" s="218" t="s">
        <v>197</v>
      </c>
    </row>
    <row r="148" spans="1:6" ht="26" x14ac:dyDescent="0.35">
      <c r="A148" s="216" t="s">
        <v>213</v>
      </c>
      <c r="B148" s="443" t="s">
        <v>362</v>
      </c>
      <c r="C148" s="486" t="s">
        <v>382</v>
      </c>
      <c r="D148" s="488">
        <v>3650</v>
      </c>
      <c r="E148" s="488">
        <v>7732</v>
      </c>
      <c r="F148" s="218" t="s">
        <v>197</v>
      </c>
    </row>
    <row r="149" spans="1:6" x14ac:dyDescent="0.35">
      <c r="A149" s="216" t="s">
        <v>34</v>
      </c>
      <c r="B149" s="443" t="s">
        <v>362</v>
      </c>
      <c r="C149" s="486" t="s">
        <v>369</v>
      </c>
      <c r="D149" s="488">
        <v>1550</v>
      </c>
      <c r="E149" s="488">
        <v>13620</v>
      </c>
      <c r="F149" s="218" t="s">
        <v>197</v>
      </c>
    </row>
    <row r="150" spans="1:6" ht="39" x14ac:dyDescent="0.35">
      <c r="A150" s="4" t="s">
        <v>370</v>
      </c>
      <c r="B150" s="443" t="s">
        <v>362</v>
      </c>
      <c r="C150" s="486" t="s">
        <v>384</v>
      </c>
      <c r="D150" s="488">
        <v>4500</v>
      </c>
      <c r="E150" s="488">
        <v>68341</v>
      </c>
      <c r="F150" s="218" t="s">
        <v>197</v>
      </c>
    </row>
    <row r="151" spans="1:6" x14ac:dyDescent="0.35">
      <c r="A151" s="216" t="s">
        <v>216</v>
      </c>
      <c r="B151" s="443" t="s">
        <v>362</v>
      </c>
      <c r="C151" s="486" t="s">
        <v>386</v>
      </c>
      <c r="D151" s="495">
        <v>2953</v>
      </c>
      <c r="E151" s="495">
        <v>5967.75</v>
      </c>
      <c r="F151" s="218" t="s">
        <v>197</v>
      </c>
    </row>
    <row r="152" spans="1:6" ht="26" x14ac:dyDescent="0.35">
      <c r="A152" s="216" t="s">
        <v>45</v>
      </c>
      <c r="B152" s="443" t="s">
        <v>362</v>
      </c>
      <c r="C152" s="486" t="s">
        <v>373</v>
      </c>
      <c r="D152" s="488">
        <v>2700</v>
      </c>
      <c r="E152" s="488">
        <v>5800</v>
      </c>
      <c r="F152" s="218" t="s">
        <v>197</v>
      </c>
    </row>
    <row r="153" spans="1:6" x14ac:dyDescent="0.35">
      <c r="A153" s="216" t="s">
        <v>50</v>
      </c>
      <c r="B153" s="443" t="s">
        <v>362</v>
      </c>
      <c r="C153" s="486" t="s">
        <v>374</v>
      </c>
      <c r="D153" s="488">
        <v>2500</v>
      </c>
      <c r="E153" s="488">
        <v>6000</v>
      </c>
      <c r="F153" s="218" t="s">
        <v>197</v>
      </c>
    </row>
    <row r="154" spans="1:6" ht="26" x14ac:dyDescent="0.35">
      <c r="A154" s="223" t="s">
        <v>56</v>
      </c>
      <c r="B154" s="443" t="s">
        <v>362</v>
      </c>
      <c r="C154" s="486" t="s">
        <v>375</v>
      </c>
      <c r="D154" s="488">
        <v>1170</v>
      </c>
      <c r="E154" s="488">
        <v>57679.12</v>
      </c>
      <c r="F154" s="218" t="s">
        <v>197</v>
      </c>
    </row>
    <row r="155" spans="1:6" x14ac:dyDescent="0.35">
      <c r="A155" s="6" t="s">
        <v>376</v>
      </c>
      <c r="B155" s="443" t="s">
        <v>362</v>
      </c>
      <c r="C155" s="486" t="s">
        <v>377</v>
      </c>
      <c r="D155" s="488">
        <v>500</v>
      </c>
      <c r="E155" s="488">
        <v>2316.4</v>
      </c>
      <c r="F155" s="218" t="s">
        <v>197</v>
      </c>
    </row>
    <row r="156" spans="1:6" ht="26.5" x14ac:dyDescent="0.35">
      <c r="A156" s="3" t="s">
        <v>230</v>
      </c>
      <c r="B156" s="471" t="s">
        <v>393</v>
      </c>
      <c r="C156" s="487" t="s">
        <v>406</v>
      </c>
      <c r="D156" s="488">
        <v>3500</v>
      </c>
      <c r="E156" s="488">
        <v>20920</v>
      </c>
      <c r="F156" s="218" t="s">
        <v>197</v>
      </c>
    </row>
    <row r="157" spans="1:6" ht="26.5" x14ac:dyDescent="0.35">
      <c r="A157" s="3" t="s">
        <v>145</v>
      </c>
      <c r="B157" s="471" t="s">
        <v>393</v>
      </c>
      <c r="C157" s="487" t="s">
        <v>408</v>
      </c>
      <c r="D157" s="488">
        <v>3000</v>
      </c>
      <c r="E157" s="488">
        <v>6000</v>
      </c>
      <c r="F157" s="218" t="s">
        <v>197</v>
      </c>
    </row>
    <row r="158" spans="1:6" ht="26.5" x14ac:dyDescent="0.35">
      <c r="A158" s="4" t="s">
        <v>370</v>
      </c>
      <c r="B158" s="471" t="s">
        <v>393</v>
      </c>
      <c r="C158" s="493" t="s">
        <v>372</v>
      </c>
      <c r="D158" s="488">
        <v>4000</v>
      </c>
      <c r="E158" s="488">
        <v>63595</v>
      </c>
      <c r="F158" s="218" t="s">
        <v>197</v>
      </c>
    </row>
    <row r="159" spans="1:6" ht="26.5" x14ac:dyDescent="0.35">
      <c r="A159" s="4" t="s">
        <v>394</v>
      </c>
      <c r="B159" s="471" t="s">
        <v>393</v>
      </c>
      <c r="C159" s="493" t="s">
        <v>410</v>
      </c>
      <c r="D159" s="488">
        <v>3000</v>
      </c>
      <c r="E159" s="488">
        <v>7950</v>
      </c>
      <c r="F159" s="218" t="s">
        <v>197</v>
      </c>
    </row>
    <row r="160" spans="1:6" ht="26.5" x14ac:dyDescent="0.35">
      <c r="A160" s="216" t="s">
        <v>12</v>
      </c>
      <c r="B160" s="471" t="s">
        <v>393</v>
      </c>
      <c r="C160" s="493" t="s">
        <v>412</v>
      </c>
      <c r="D160" s="488">
        <v>3000</v>
      </c>
      <c r="E160" s="488">
        <v>10742</v>
      </c>
      <c r="F160" s="218" t="s">
        <v>197</v>
      </c>
    </row>
    <row r="161" spans="1:6" x14ac:dyDescent="0.35">
      <c r="A161" s="4" t="s">
        <v>52</v>
      </c>
      <c r="B161" s="471" t="s">
        <v>393</v>
      </c>
      <c r="C161" s="493" t="s">
        <v>414</v>
      </c>
      <c r="D161" s="488">
        <v>2500</v>
      </c>
      <c r="E161" s="488">
        <v>5000</v>
      </c>
      <c r="F161" s="218" t="s">
        <v>197</v>
      </c>
    </row>
    <row r="162" spans="1:6" ht="26.5" x14ac:dyDescent="0.35">
      <c r="A162" s="4" t="s">
        <v>402</v>
      </c>
      <c r="B162" s="471" t="s">
        <v>393</v>
      </c>
      <c r="C162" s="493" t="s">
        <v>416</v>
      </c>
      <c r="D162" s="488">
        <v>1000</v>
      </c>
      <c r="E162" s="488">
        <v>4600</v>
      </c>
      <c r="F162" s="218" t="s">
        <v>197</v>
      </c>
    </row>
    <row r="163" spans="1:6" ht="26.5" x14ac:dyDescent="0.35">
      <c r="A163" s="4" t="s">
        <v>404</v>
      </c>
      <c r="B163" s="471" t="s">
        <v>393</v>
      </c>
      <c r="C163" s="493" t="s">
        <v>418</v>
      </c>
      <c r="D163" s="488">
        <v>3000</v>
      </c>
      <c r="E163" s="488">
        <v>23982</v>
      </c>
      <c r="F163" s="218" t="s">
        <v>197</v>
      </c>
    </row>
    <row r="164" spans="1:6" ht="26.5" x14ac:dyDescent="0.35">
      <c r="A164" s="3" t="s">
        <v>230</v>
      </c>
      <c r="B164" s="443" t="s">
        <v>419</v>
      </c>
      <c r="C164" s="487" t="s">
        <v>429</v>
      </c>
      <c r="D164" s="488">
        <v>4000</v>
      </c>
      <c r="E164" s="488">
        <v>14316.25</v>
      </c>
      <c r="F164" s="218" t="s">
        <v>197</v>
      </c>
    </row>
    <row r="165" spans="1:6" ht="26.5" x14ac:dyDescent="0.35">
      <c r="A165" s="343" t="s">
        <v>430</v>
      </c>
      <c r="B165" s="443" t="s">
        <v>419</v>
      </c>
      <c r="C165" s="492" t="s">
        <v>432</v>
      </c>
      <c r="D165" s="488">
        <v>3500</v>
      </c>
      <c r="E165" s="488">
        <v>13250</v>
      </c>
      <c r="F165" s="218" t="s">
        <v>197</v>
      </c>
    </row>
    <row r="166" spans="1:6" ht="26.5" x14ac:dyDescent="0.35">
      <c r="A166" s="4" t="s">
        <v>34</v>
      </c>
      <c r="B166" s="443" t="s">
        <v>419</v>
      </c>
      <c r="C166" s="493" t="s">
        <v>434</v>
      </c>
      <c r="D166" s="488">
        <v>4000</v>
      </c>
      <c r="E166" s="488">
        <v>14000</v>
      </c>
      <c r="F166" s="218" t="s">
        <v>197</v>
      </c>
    </row>
    <row r="167" spans="1:6" ht="26.5" x14ac:dyDescent="0.35">
      <c r="A167" s="4" t="s">
        <v>370</v>
      </c>
      <c r="B167" s="443" t="s">
        <v>419</v>
      </c>
      <c r="C167" s="493" t="s">
        <v>372</v>
      </c>
      <c r="D167" s="488">
        <v>4000</v>
      </c>
      <c r="E167" s="488">
        <v>64000</v>
      </c>
      <c r="F167" s="218" t="s">
        <v>197</v>
      </c>
    </row>
    <row r="168" spans="1:6" ht="26.5" x14ac:dyDescent="0.35">
      <c r="A168" s="4" t="s">
        <v>42</v>
      </c>
      <c r="B168" s="443" t="s">
        <v>419</v>
      </c>
      <c r="C168" s="493" t="s">
        <v>436</v>
      </c>
      <c r="D168" s="495">
        <v>4000</v>
      </c>
      <c r="E168" s="495">
        <v>21891</v>
      </c>
      <c r="F168" s="218" t="s">
        <v>197</v>
      </c>
    </row>
    <row r="169" spans="1:6" x14ac:dyDescent="0.35">
      <c r="A169" s="4" t="s">
        <v>394</v>
      </c>
      <c r="B169" s="443" t="s">
        <v>419</v>
      </c>
      <c r="C169" s="493" t="s">
        <v>438</v>
      </c>
      <c r="D169" s="488">
        <v>3000</v>
      </c>
      <c r="E169" s="488">
        <v>8050</v>
      </c>
      <c r="F169" s="218" t="s">
        <v>197</v>
      </c>
    </row>
    <row r="170" spans="1:6" ht="26.5" x14ac:dyDescent="0.35">
      <c r="A170" s="216" t="s">
        <v>12</v>
      </c>
      <c r="B170" s="443" t="s">
        <v>419</v>
      </c>
      <c r="C170" s="493" t="s">
        <v>440</v>
      </c>
      <c r="D170" s="488">
        <v>1200</v>
      </c>
      <c r="E170" s="488">
        <v>8034</v>
      </c>
      <c r="F170" s="218" t="s">
        <v>197</v>
      </c>
    </row>
    <row r="171" spans="1:6" ht="26.5" x14ac:dyDescent="0.35">
      <c r="A171" s="4" t="s">
        <v>427</v>
      </c>
      <c r="B171" s="443" t="s">
        <v>419</v>
      </c>
      <c r="C171" s="493" t="s">
        <v>442</v>
      </c>
      <c r="D171" s="488">
        <v>2500</v>
      </c>
      <c r="E171" s="488">
        <v>11400</v>
      </c>
      <c r="F171" s="218" t="s">
        <v>197</v>
      </c>
    </row>
    <row r="172" spans="1:6" ht="39.5" x14ac:dyDescent="0.35">
      <c r="A172" s="504" t="s">
        <v>460</v>
      </c>
      <c r="B172" s="443" t="s">
        <v>444</v>
      </c>
      <c r="C172" s="506" t="s">
        <v>466</v>
      </c>
      <c r="D172" s="481">
        <v>4000</v>
      </c>
      <c r="E172" s="481">
        <v>14471</v>
      </c>
      <c r="F172" s="218" t="s">
        <v>197</v>
      </c>
    </row>
    <row r="173" spans="1:6" x14ac:dyDescent="0.35">
      <c r="A173" s="378" t="s">
        <v>230</v>
      </c>
      <c r="B173" s="443" t="s">
        <v>444</v>
      </c>
      <c r="C173" s="380" t="s">
        <v>479</v>
      </c>
      <c r="D173" s="490">
        <v>4000</v>
      </c>
      <c r="E173" s="490">
        <v>9666</v>
      </c>
      <c r="F173" s="218" t="s">
        <v>455</v>
      </c>
    </row>
    <row r="174" spans="1:6" ht="26.5" x14ac:dyDescent="0.35">
      <c r="A174" s="378" t="s">
        <v>430</v>
      </c>
      <c r="B174" s="443" t="s">
        <v>444</v>
      </c>
      <c r="C174" s="380" t="s">
        <v>468</v>
      </c>
      <c r="D174" s="490">
        <v>4000</v>
      </c>
      <c r="E174" s="490">
        <v>20000</v>
      </c>
      <c r="F174" s="218" t="s">
        <v>197</v>
      </c>
    </row>
    <row r="175" spans="1:6" ht="26.5" x14ac:dyDescent="0.35">
      <c r="A175" s="378" t="s">
        <v>480</v>
      </c>
      <c r="B175" s="443" t="s">
        <v>444</v>
      </c>
      <c r="C175" s="380" t="s">
        <v>479</v>
      </c>
      <c r="D175" s="496">
        <v>1250</v>
      </c>
      <c r="E175" s="496">
        <v>2527</v>
      </c>
      <c r="F175" s="379" t="s">
        <v>455</v>
      </c>
    </row>
    <row r="176" spans="1:6" x14ac:dyDescent="0.35">
      <c r="A176" s="378" t="s">
        <v>470</v>
      </c>
      <c r="B176" s="443" t="s">
        <v>444</v>
      </c>
      <c r="C176" s="380" t="s">
        <v>471</v>
      </c>
      <c r="D176" s="490">
        <v>2210</v>
      </c>
      <c r="E176" s="490">
        <v>5455</v>
      </c>
      <c r="F176" s="218" t="s">
        <v>197</v>
      </c>
    </row>
    <row r="177" spans="1:6" x14ac:dyDescent="0.35">
      <c r="A177" s="378" t="s">
        <v>394</v>
      </c>
      <c r="B177" s="443" t="s">
        <v>444</v>
      </c>
      <c r="C177" s="380" t="s">
        <v>473</v>
      </c>
      <c r="D177" s="490">
        <v>2710</v>
      </c>
      <c r="E177" s="490">
        <v>5435</v>
      </c>
      <c r="F177" s="218" t="s">
        <v>197</v>
      </c>
    </row>
    <row r="178" spans="1:6" x14ac:dyDescent="0.35">
      <c r="A178" s="505" t="s">
        <v>12</v>
      </c>
      <c r="B178" s="443" t="s">
        <v>444</v>
      </c>
      <c r="C178" s="380" t="s">
        <v>475</v>
      </c>
      <c r="D178" s="490">
        <v>4000</v>
      </c>
      <c r="E178" s="490">
        <v>17436</v>
      </c>
      <c r="F178" s="218" t="s">
        <v>197</v>
      </c>
    </row>
    <row r="179" spans="1:6" x14ac:dyDescent="0.35">
      <c r="A179" s="538" t="s">
        <v>481</v>
      </c>
      <c r="B179" s="539" t="s">
        <v>444</v>
      </c>
      <c r="C179" s="540" t="s">
        <v>479</v>
      </c>
      <c r="D179" s="488">
        <v>1250</v>
      </c>
      <c r="E179" s="488">
        <v>2500</v>
      </c>
      <c r="F179" s="218" t="s">
        <v>455</v>
      </c>
    </row>
    <row r="180" spans="1:6" x14ac:dyDescent="0.35">
      <c r="A180" s="538" t="s">
        <v>76</v>
      </c>
      <c r="B180" s="539" t="s">
        <v>444</v>
      </c>
      <c r="C180" s="540" t="s">
        <v>479</v>
      </c>
      <c r="D180" s="488">
        <v>4000</v>
      </c>
      <c r="E180" s="488">
        <v>8068</v>
      </c>
      <c r="F180" s="218" t="s">
        <v>455</v>
      </c>
    </row>
    <row r="181" spans="1:6" x14ac:dyDescent="0.35">
      <c r="A181" s="544" t="s">
        <v>230</v>
      </c>
      <c r="B181" s="547" t="s">
        <v>484</v>
      </c>
      <c r="C181" s="545" t="s">
        <v>506</v>
      </c>
      <c r="D181" s="542">
        <v>2500</v>
      </c>
      <c r="E181" s="542">
        <v>13366</v>
      </c>
      <c r="F181" s="218" t="s">
        <v>197</v>
      </c>
    </row>
    <row r="182" spans="1:6" x14ac:dyDescent="0.35">
      <c r="A182" s="538" t="s">
        <v>202</v>
      </c>
      <c r="B182" s="547" t="s">
        <v>484</v>
      </c>
      <c r="C182" s="546" t="s">
        <v>507</v>
      </c>
      <c r="D182" s="542">
        <v>2500</v>
      </c>
      <c r="E182" s="542">
        <v>8000</v>
      </c>
      <c r="F182" s="218" t="s">
        <v>197</v>
      </c>
    </row>
    <row r="183" spans="1:6" x14ac:dyDescent="0.35">
      <c r="A183" s="538" t="s">
        <v>485</v>
      </c>
      <c r="B183" s="547" t="s">
        <v>484</v>
      </c>
      <c r="C183" s="546" t="s">
        <v>508</v>
      </c>
      <c r="D183" s="542">
        <v>2500</v>
      </c>
      <c r="E183" s="542">
        <v>7490</v>
      </c>
      <c r="F183" s="218" t="s">
        <v>197</v>
      </c>
    </row>
    <row r="184" spans="1:6" x14ac:dyDescent="0.35">
      <c r="A184" s="538" t="s">
        <v>34</v>
      </c>
      <c r="B184" s="547" t="s">
        <v>484</v>
      </c>
      <c r="C184" s="546" t="s">
        <v>509</v>
      </c>
      <c r="D184" s="542">
        <v>4000</v>
      </c>
      <c r="E184" s="542">
        <v>82740</v>
      </c>
      <c r="F184" s="218" t="s">
        <v>197</v>
      </c>
    </row>
    <row r="185" spans="1:6" ht="26.5" x14ac:dyDescent="0.35">
      <c r="A185" s="538" t="s">
        <v>34</v>
      </c>
      <c r="B185" s="547" t="s">
        <v>484</v>
      </c>
      <c r="C185" s="546" t="s">
        <v>510</v>
      </c>
      <c r="D185" s="542">
        <v>3000</v>
      </c>
      <c r="E185" s="542">
        <v>10000</v>
      </c>
      <c r="F185" s="218" t="s">
        <v>197</v>
      </c>
    </row>
    <row r="186" spans="1:6" ht="26.5" x14ac:dyDescent="0.35">
      <c r="A186" s="538" t="s">
        <v>45</v>
      </c>
      <c r="B186" s="547" t="s">
        <v>484</v>
      </c>
      <c r="C186" s="546" t="s">
        <v>511</v>
      </c>
      <c r="D186" s="542">
        <v>2500</v>
      </c>
      <c r="E186" s="542">
        <v>6047</v>
      </c>
      <c r="F186" s="218" t="s">
        <v>197</v>
      </c>
    </row>
    <row r="187" spans="1:6" x14ac:dyDescent="0.35">
      <c r="A187" s="538" t="s">
        <v>394</v>
      </c>
      <c r="B187" s="547" t="s">
        <v>484</v>
      </c>
      <c r="C187" s="546" t="s">
        <v>512</v>
      </c>
      <c r="D187" s="542">
        <v>2500</v>
      </c>
      <c r="E187" s="542">
        <v>61000</v>
      </c>
      <c r="F187" s="218" t="s">
        <v>197</v>
      </c>
    </row>
    <row r="188" spans="1:6" ht="26" x14ac:dyDescent="0.35">
      <c r="A188" s="552" t="s">
        <v>505</v>
      </c>
      <c r="B188" s="548" t="s">
        <v>484</v>
      </c>
      <c r="C188" s="553" t="s">
        <v>513</v>
      </c>
      <c r="D188" s="549">
        <v>3500</v>
      </c>
      <c r="E188" s="549">
        <v>66300</v>
      </c>
      <c r="F188" s="499" t="s">
        <v>197</v>
      </c>
    </row>
    <row r="189" spans="1:6" ht="39" x14ac:dyDescent="0.35">
      <c r="A189" s="551" t="s">
        <v>390</v>
      </c>
      <c r="B189" s="547" t="s">
        <v>484</v>
      </c>
      <c r="C189" s="223" t="s">
        <v>514</v>
      </c>
      <c r="D189" s="550">
        <v>5000</v>
      </c>
      <c r="E189" s="550">
        <v>10021.27</v>
      </c>
      <c r="F189" s="218" t="s">
        <v>197</v>
      </c>
    </row>
  </sheetData>
  <sortState xmlns:xlrd2="http://schemas.microsoft.com/office/spreadsheetml/2017/richdata2" ref="A2:F188">
    <sortCondition ref="B1:B188"/>
  </sortState>
  <phoneticPr fontId="15" type="noConversion"/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"/>
  <sheetViews>
    <sheetView workbookViewId="0">
      <pane ySplit="1" topLeftCell="A2" activePane="bottomLeft" state="frozen"/>
      <selection pane="bottomLeft" activeCell="J10" sqref="J10"/>
    </sheetView>
  </sheetViews>
  <sheetFormatPr defaultRowHeight="14.5" x14ac:dyDescent="0.35"/>
  <cols>
    <col min="1" max="1" width="25.81640625" customWidth="1"/>
    <col min="2" max="2" width="19.54296875" customWidth="1"/>
    <col min="3" max="3" width="21.81640625" customWidth="1"/>
    <col min="4" max="4" width="12.1796875" customWidth="1"/>
    <col min="5" max="5" width="11.54296875" customWidth="1"/>
    <col min="6" max="7" width="10.81640625" customWidth="1"/>
    <col min="8" max="8" width="12.453125" customWidth="1"/>
    <col min="9" max="9" width="11.26953125" customWidth="1"/>
    <col min="10" max="10" width="24.453125" customWidth="1"/>
    <col min="12" max="12" width="15.26953125" customWidth="1"/>
  </cols>
  <sheetData>
    <row r="1" spans="1:10" s="5" customFormat="1" ht="26" x14ac:dyDescent="0.3">
      <c r="A1" s="16" t="s">
        <v>0</v>
      </c>
      <c r="B1" s="16" t="s">
        <v>1</v>
      </c>
      <c r="C1" s="16" t="s">
        <v>2</v>
      </c>
      <c r="D1" s="18" t="s">
        <v>11</v>
      </c>
      <c r="E1" s="18" t="s">
        <v>4</v>
      </c>
      <c r="F1" s="18" t="s">
        <v>5</v>
      </c>
      <c r="G1" s="18" t="s">
        <v>70</v>
      </c>
      <c r="H1" s="18" t="s">
        <v>3</v>
      </c>
      <c r="I1" s="18" t="s">
        <v>71</v>
      </c>
    </row>
    <row r="2" spans="1:10" s="5" customFormat="1" ht="39.5" x14ac:dyDescent="0.35">
      <c r="A2" s="3" t="s">
        <v>8</v>
      </c>
      <c r="B2" s="3" t="s">
        <v>405</v>
      </c>
      <c r="C2" s="3" t="s">
        <v>406</v>
      </c>
      <c r="D2" s="325">
        <v>5000</v>
      </c>
      <c r="E2" s="326">
        <v>14670</v>
      </c>
      <c r="F2" s="326">
        <v>2750</v>
      </c>
      <c r="G2" s="327">
        <v>3500</v>
      </c>
      <c r="H2" s="326">
        <f t="shared" ref="H2:H9" si="0">SUM(E2:G2)</f>
        <v>20920</v>
      </c>
      <c r="I2" s="8"/>
      <c r="J2" s="330"/>
    </row>
    <row r="3" spans="1:10" s="5" customFormat="1" ht="52.5" x14ac:dyDescent="0.35">
      <c r="A3" s="3" t="s">
        <v>145</v>
      </c>
      <c r="B3" s="3" t="s">
        <v>407</v>
      </c>
      <c r="C3" s="3" t="s">
        <v>408</v>
      </c>
      <c r="D3" s="325">
        <v>5000</v>
      </c>
      <c r="E3" s="326">
        <v>2250</v>
      </c>
      <c r="F3" s="326">
        <v>750</v>
      </c>
      <c r="G3" s="327">
        <v>3000</v>
      </c>
      <c r="H3" s="326">
        <f t="shared" si="0"/>
        <v>6000</v>
      </c>
      <c r="I3" s="8"/>
      <c r="J3" s="330"/>
    </row>
    <row r="4" spans="1:10" s="5" customFormat="1" ht="39.5" x14ac:dyDescent="0.35">
      <c r="A4" s="4" t="s">
        <v>370</v>
      </c>
      <c r="B4" s="4" t="s">
        <v>371</v>
      </c>
      <c r="C4" s="4" t="s">
        <v>372</v>
      </c>
      <c r="D4" s="328">
        <v>4000</v>
      </c>
      <c r="E4" s="329">
        <v>3595</v>
      </c>
      <c r="F4" s="329">
        <v>56000</v>
      </c>
      <c r="G4" s="327">
        <v>4000</v>
      </c>
      <c r="H4" s="329">
        <f>SUM(E4:G4)</f>
        <v>63595</v>
      </c>
      <c r="I4" s="9"/>
      <c r="J4" s="331"/>
    </row>
    <row r="5" spans="1:10" s="5" customFormat="1" ht="39.5" x14ac:dyDescent="0.35">
      <c r="A5" s="4" t="s">
        <v>46</v>
      </c>
      <c r="B5" s="4" t="s">
        <v>409</v>
      </c>
      <c r="C5" s="4" t="s">
        <v>410</v>
      </c>
      <c r="D5" s="328">
        <v>3500</v>
      </c>
      <c r="E5" s="329">
        <v>3500</v>
      </c>
      <c r="F5" s="329">
        <v>1450</v>
      </c>
      <c r="G5" s="327">
        <v>3000</v>
      </c>
      <c r="H5" s="329">
        <f>SUM(E5:G5)</f>
        <v>7950</v>
      </c>
      <c r="I5" s="9"/>
      <c r="J5" s="331"/>
    </row>
    <row r="6" spans="1:10" s="5" customFormat="1" ht="39.5" x14ac:dyDescent="0.35">
      <c r="A6" s="4" t="s">
        <v>403</v>
      </c>
      <c r="B6" s="4" t="s">
        <v>411</v>
      </c>
      <c r="C6" s="4" t="s">
        <v>412</v>
      </c>
      <c r="D6" s="328">
        <v>3750</v>
      </c>
      <c r="E6" s="329">
        <v>4000</v>
      </c>
      <c r="F6" s="329">
        <v>3742</v>
      </c>
      <c r="G6" s="329">
        <v>3000</v>
      </c>
      <c r="H6" s="329">
        <f t="shared" si="0"/>
        <v>10742</v>
      </c>
      <c r="I6" s="9"/>
      <c r="J6" s="331"/>
    </row>
    <row r="7" spans="1:10" s="5" customFormat="1" ht="52.5" x14ac:dyDescent="0.35">
      <c r="A7" s="4" t="s">
        <v>52</v>
      </c>
      <c r="B7" s="4" t="s">
        <v>413</v>
      </c>
      <c r="C7" s="4" t="s">
        <v>414</v>
      </c>
      <c r="D7" s="328">
        <v>4100</v>
      </c>
      <c r="E7" s="329">
        <v>1875</v>
      </c>
      <c r="F7" s="329">
        <v>625</v>
      </c>
      <c r="G7" s="329">
        <v>2500</v>
      </c>
      <c r="H7" s="329">
        <f t="shared" si="0"/>
        <v>5000</v>
      </c>
      <c r="I7" s="9"/>
      <c r="J7" s="331"/>
    </row>
    <row r="8" spans="1:10" s="5" customFormat="1" ht="52.5" x14ac:dyDescent="0.35">
      <c r="A8" s="4" t="s">
        <v>402</v>
      </c>
      <c r="B8" s="4" t="s">
        <v>415</v>
      </c>
      <c r="C8" s="4" t="s">
        <v>416</v>
      </c>
      <c r="D8" s="328">
        <v>1500</v>
      </c>
      <c r="E8" s="329">
        <v>1500</v>
      </c>
      <c r="F8" s="329">
        <v>2100</v>
      </c>
      <c r="G8" s="329">
        <v>1000</v>
      </c>
      <c r="H8" s="329">
        <f t="shared" si="0"/>
        <v>4600</v>
      </c>
      <c r="I8" s="9"/>
      <c r="J8" s="331"/>
    </row>
    <row r="9" spans="1:10" s="5" customFormat="1" ht="39.5" x14ac:dyDescent="0.35">
      <c r="A9" s="4" t="s">
        <v>404</v>
      </c>
      <c r="B9" s="4" t="s">
        <v>417</v>
      </c>
      <c r="C9" s="4" t="s">
        <v>418</v>
      </c>
      <c r="D9" s="328">
        <v>4820</v>
      </c>
      <c r="E9" s="329">
        <v>12132</v>
      </c>
      <c r="F9" s="329">
        <v>8850</v>
      </c>
      <c r="G9" s="329">
        <v>3000</v>
      </c>
      <c r="H9" s="329">
        <f t="shared" si="0"/>
        <v>23982</v>
      </c>
      <c r="I9" s="9"/>
      <c r="J9" s="331"/>
    </row>
    <row r="10" spans="1:10" x14ac:dyDescent="0.35">
      <c r="A10" s="2"/>
      <c r="B10" s="2"/>
      <c r="C10" s="10" t="s">
        <v>75</v>
      </c>
      <c r="D10" s="274">
        <f>SUM(D2:D9)</f>
        <v>31670</v>
      </c>
      <c r="E10" s="274">
        <f>SUM(E2:E9)</f>
        <v>43522</v>
      </c>
      <c r="F10" s="274">
        <f>SUM(F2:F9)</f>
        <v>76267</v>
      </c>
      <c r="G10" s="17">
        <f>SUM(G2:G9)</f>
        <v>23000</v>
      </c>
      <c r="H10" s="274">
        <f>SUM(H2:H9)</f>
        <v>142789</v>
      </c>
      <c r="I10" s="11"/>
    </row>
    <row r="11" spans="1:10" x14ac:dyDescent="0.35">
      <c r="H11" s="318"/>
    </row>
  </sheetData>
  <pageMargins left="0.7" right="0.7" top="0.75" bottom="0.75" header="0.3" footer="0.3"/>
  <pageSetup orientation="landscape" horizontalDpi="4294967293" verticalDpi="4294967293" r:id="rId1"/>
  <ignoredErrors>
    <ignoredError sqref="H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40B4E-A027-47DF-9043-0A01F9DB987B}">
  <dimension ref="A1:J11"/>
  <sheetViews>
    <sheetView workbookViewId="0">
      <pane ySplit="1" topLeftCell="A2" activePane="bottomLeft" state="frozen"/>
      <selection pane="bottomLeft" activeCell="E18" sqref="E18"/>
    </sheetView>
  </sheetViews>
  <sheetFormatPr defaultRowHeight="14.5" x14ac:dyDescent="0.35"/>
  <cols>
    <col min="1" max="1" width="25.81640625" customWidth="1"/>
    <col min="2" max="2" width="19.54296875" customWidth="1"/>
    <col min="3" max="3" width="21.81640625" customWidth="1"/>
    <col min="4" max="4" width="12.1796875" customWidth="1"/>
    <col min="5" max="5" width="11.54296875" customWidth="1"/>
    <col min="6" max="7" width="10.81640625" customWidth="1"/>
    <col min="8" max="8" width="12.453125" customWidth="1"/>
    <col min="9" max="9" width="11.26953125" customWidth="1"/>
    <col min="10" max="10" width="24.453125" customWidth="1"/>
    <col min="12" max="12" width="15.26953125" customWidth="1"/>
  </cols>
  <sheetData>
    <row r="1" spans="1:10" s="5" customFormat="1" ht="26" x14ac:dyDescent="0.3">
      <c r="A1" s="16" t="s">
        <v>0</v>
      </c>
      <c r="B1" s="16" t="s">
        <v>1</v>
      </c>
      <c r="C1" s="16" t="s">
        <v>2</v>
      </c>
      <c r="D1" s="18" t="s">
        <v>11</v>
      </c>
      <c r="E1" s="18" t="s">
        <v>4</v>
      </c>
      <c r="F1" s="18" t="s">
        <v>5</v>
      </c>
      <c r="G1" s="18" t="s">
        <v>70</v>
      </c>
      <c r="H1" s="18" t="s">
        <v>3</v>
      </c>
      <c r="I1" s="18" t="s">
        <v>71</v>
      </c>
    </row>
    <row r="2" spans="1:10" s="5" customFormat="1" ht="58" x14ac:dyDescent="0.35">
      <c r="A2" s="335" t="s">
        <v>8</v>
      </c>
      <c r="B2" s="335" t="s">
        <v>428</v>
      </c>
      <c r="C2" s="335" t="s">
        <v>429</v>
      </c>
      <c r="D2" s="325"/>
      <c r="E2" s="339">
        <v>10316.25</v>
      </c>
      <c r="F2" s="339">
        <v>0</v>
      </c>
      <c r="G2" s="341">
        <v>4000</v>
      </c>
      <c r="H2" s="326">
        <f t="shared" ref="H2:H9" si="0">SUM(E2:G2)</f>
        <v>14316.25</v>
      </c>
      <c r="I2" s="8"/>
      <c r="J2" s="330"/>
    </row>
    <row r="3" spans="1:10" s="5" customFormat="1" ht="29" x14ac:dyDescent="0.35">
      <c r="A3" s="336" t="s">
        <v>430</v>
      </c>
      <c r="B3" s="336" t="s">
        <v>431</v>
      </c>
      <c r="C3" s="336" t="s">
        <v>432</v>
      </c>
      <c r="D3" s="325"/>
      <c r="E3" s="339">
        <v>9000</v>
      </c>
      <c r="F3" s="339">
        <v>750</v>
      </c>
      <c r="G3" s="341">
        <v>3500</v>
      </c>
      <c r="H3" s="326">
        <f t="shared" si="0"/>
        <v>13250</v>
      </c>
      <c r="I3" s="8"/>
      <c r="J3" s="330"/>
    </row>
    <row r="4" spans="1:10" s="5" customFormat="1" ht="62" x14ac:dyDescent="0.35">
      <c r="A4" s="337" t="s">
        <v>10</v>
      </c>
      <c r="B4" s="335" t="s">
        <v>433</v>
      </c>
      <c r="C4" s="338" t="s">
        <v>434</v>
      </c>
      <c r="D4" s="328"/>
      <c r="E4" s="339">
        <v>6000</v>
      </c>
      <c r="F4" s="339">
        <v>4000</v>
      </c>
      <c r="G4" s="341">
        <v>4000</v>
      </c>
      <c r="H4" s="329">
        <f>SUM(E4:G4)</f>
        <v>14000</v>
      </c>
      <c r="I4" s="9"/>
      <c r="J4" s="331"/>
    </row>
    <row r="5" spans="1:10" s="5" customFormat="1" ht="43.5" x14ac:dyDescent="0.35">
      <c r="A5" s="337" t="s">
        <v>370</v>
      </c>
      <c r="B5" s="337" t="s">
        <v>371</v>
      </c>
      <c r="C5" s="337" t="s">
        <v>372</v>
      </c>
      <c r="D5" s="328"/>
      <c r="E5" s="340">
        <v>4000</v>
      </c>
      <c r="F5" s="340">
        <v>56000</v>
      </c>
      <c r="G5" s="342">
        <v>4000</v>
      </c>
      <c r="H5" s="329">
        <f>SUM(E5:G5)</f>
        <v>64000</v>
      </c>
      <c r="I5" s="9"/>
      <c r="J5" s="331"/>
    </row>
    <row r="6" spans="1:10" s="5" customFormat="1" ht="43.5" x14ac:dyDescent="0.35">
      <c r="A6" s="337" t="s">
        <v>42</v>
      </c>
      <c r="B6" s="337" t="s">
        <v>435</v>
      </c>
      <c r="C6" s="337" t="s">
        <v>436</v>
      </c>
      <c r="D6" s="328"/>
      <c r="E6" s="340">
        <v>16791</v>
      </c>
      <c r="F6" s="340">
        <v>1100</v>
      </c>
      <c r="G6" s="342">
        <v>4000</v>
      </c>
      <c r="H6" s="329">
        <f t="shared" si="0"/>
        <v>21891</v>
      </c>
      <c r="I6" s="9"/>
      <c r="J6" s="331"/>
    </row>
    <row r="7" spans="1:10" s="5" customFormat="1" ht="43.5" x14ac:dyDescent="0.35">
      <c r="A7" s="337" t="s">
        <v>46</v>
      </c>
      <c r="B7" s="337" t="s">
        <v>437</v>
      </c>
      <c r="C7" s="337" t="s">
        <v>438</v>
      </c>
      <c r="D7" s="328"/>
      <c r="E7" s="340">
        <v>4500</v>
      </c>
      <c r="F7" s="340">
        <v>550</v>
      </c>
      <c r="G7" s="342">
        <v>3000</v>
      </c>
      <c r="H7" s="329">
        <f t="shared" si="0"/>
        <v>8050</v>
      </c>
      <c r="I7" s="9"/>
      <c r="J7" s="331"/>
    </row>
    <row r="8" spans="1:10" s="5" customFormat="1" ht="58" x14ac:dyDescent="0.35">
      <c r="A8" s="337" t="s">
        <v>403</v>
      </c>
      <c r="B8" s="337" t="s">
        <v>439</v>
      </c>
      <c r="C8" s="337" t="s">
        <v>440</v>
      </c>
      <c r="D8" s="328"/>
      <c r="E8" s="340">
        <v>3679</v>
      </c>
      <c r="F8" s="340">
        <v>1200</v>
      </c>
      <c r="G8" s="342">
        <v>3155</v>
      </c>
      <c r="H8" s="329">
        <f t="shared" si="0"/>
        <v>8034</v>
      </c>
      <c r="I8" s="9"/>
      <c r="J8" s="331"/>
    </row>
    <row r="9" spans="1:10" s="5" customFormat="1" ht="58" x14ac:dyDescent="0.35">
      <c r="A9" s="337" t="s">
        <v>427</v>
      </c>
      <c r="B9" s="337" t="s">
        <v>441</v>
      </c>
      <c r="C9" s="337" t="s">
        <v>442</v>
      </c>
      <c r="D9" s="328"/>
      <c r="E9" s="340">
        <v>3600</v>
      </c>
      <c r="F9" s="340">
        <v>5300</v>
      </c>
      <c r="G9" s="342">
        <v>2500</v>
      </c>
      <c r="H9" s="329">
        <f t="shared" si="0"/>
        <v>11400</v>
      </c>
      <c r="I9" s="9"/>
      <c r="J9" s="331"/>
    </row>
    <row r="10" spans="1:10" x14ac:dyDescent="0.35">
      <c r="A10" s="2"/>
      <c r="B10" s="2"/>
      <c r="C10" s="10" t="s">
        <v>75</v>
      </c>
      <c r="D10" s="274">
        <f>SUM(D2:D9)</f>
        <v>0</v>
      </c>
      <c r="E10" s="274">
        <f>SUM(E2:E9)</f>
        <v>57886.25</v>
      </c>
      <c r="F10" s="274">
        <f>SUM(F2:F9)</f>
        <v>68900</v>
      </c>
      <c r="G10" s="17">
        <f>SUM(G2:G9)</f>
        <v>28155</v>
      </c>
      <c r="H10" s="274">
        <f>SUM(H2:H9)</f>
        <v>154941.25</v>
      </c>
      <c r="I10" s="11"/>
    </row>
    <row r="11" spans="1:10" x14ac:dyDescent="0.35">
      <c r="H11" s="318"/>
    </row>
  </sheetData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FY02-05 MHAA</vt:lpstr>
      <vt:lpstr>FY06-09 MHAA</vt:lpstr>
      <vt:lpstr>Summary</vt:lpstr>
      <vt:lpstr>Minigrants</vt:lpstr>
      <vt:lpstr>MHAAgrants</vt:lpstr>
      <vt:lpstr>MHAA-details</vt:lpstr>
      <vt:lpstr>Minigrant-details</vt:lpstr>
      <vt:lpstr>FY19 Mini-grants</vt:lpstr>
      <vt:lpstr>FY20 Mini-grants</vt:lpstr>
      <vt:lpstr>FY21 Mini-grants</vt:lpstr>
      <vt:lpstr>FY22 Mini-grants</vt:lpstr>
      <vt:lpstr>Summary!Print_Titles</vt:lpstr>
    </vt:vector>
  </TitlesOfParts>
  <Company>Anne Arundel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A. Benson</dc:creator>
  <cp:lastModifiedBy>Hope Stewart</cp:lastModifiedBy>
  <cp:lastPrinted>2021-04-16T18:49:24Z</cp:lastPrinted>
  <dcterms:created xsi:type="dcterms:W3CDTF">2014-02-19T21:49:25Z</dcterms:created>
  <dcterms:modified xsi:type="dcterms:W3CDTF">2022-07-25T20:40:43Z</dcterms:modified>
</cp:coreProperties>
</file>